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-120" yWindow="-120" windowWidth="20736" windowHeight="11160" tabRatio="821"/>
  </bookViews>
  <sheets>
    <sheet name="Kostimi i Planit të Veprimit" sheetId="2" r:id="rId1"/>
    <sheet name="Totali i Qëllimit të Politikav " sheetId="3" r:id="rId2"/>
    <sheet name="Nevojat Kapitale" sheetId="18" r:id="rId3"/>
    <sheet name="Grafiku i Kostove" sheetId="19" r:id="rId4"/>
    <sheet name="Grafiku-Ndarja e kostove" sheetId="15" r:id="rId5"/>
    <sheet name="Grafiku-Qëllimet e Politikave" sheetId="16" r:id="rId6"/>
    <sheet name="Sheet1" sheetId="20" r:id="rId7"/>
  </sheets>
  <definedNames>
    <definedName name="_xlnm._FilterDatabase" localSheetId="0" hidden="1">'Kostimi i Planit të Veprimit'!$A$9:$BA$105</definedName>
    <definedName name="_Hlk14952534" localSheetId="2">'Nevojat Kapitale'!$C$16</definedName>
    <definedName name="_Hlk66397788" localSheetId="0">'Kostimi i Planit të Veprimit'!#REF!</definedName>
  </definedNames>
  <calcPr calcId="125725"/>
</workbook>
</file>

<file path=xl/calcChain.xml><?xml version="1.0" encoding="utf-8"?>
<calcChain xmlns="http://schemas.openxmlformats.org/spreadsheetml/2006/main">
  <c r="B34" i="3"/>
  <c r="Q49" l="1"/>
  <c r="Q52"/>
  <c r="Q53"/>
  <c r="N49"/>
  <c r="N52"/>
  <c r="N53"/>
  <c r="K49"/>
  <c r="K52"/>
  <c r="K53"/>
  <c r="Q40"/>
  <c r="Q41"/>
  <c r="Q42"/>
  <c r="Q43"/>
  <c r="N40"/>
  <c r="N41"/>
  <c r="N42"/>
  <c r="N43"/>
  <c r="K40"/>
  <c r="K41"/>
  <c r="H53"/>
  <c r="H52"/>
  <c r="H51"/>
  <c r="H43"/>
  <c r="H42"/>
  <c r="H41"/>
  <c r="H40"/>
  <c r="H39"/>
  <c r="J51"/>
  <c r="K51"/>
  <c r="M51"/>
  <c r="N51"/>
  <c r="Q51"/>
  <c r="K50"/>
  <c r="N50"/>
  <c r="Q50"/>
  <c r="O51" l="1"/>
  <c r="L51"/>
  <c r="K54"/>
  <c r="Q54"/>
  <c r="N54"/>
  <c r="H38"/>
  <c r="H49"/>
  <c r="H30"/>
  <c r="Q19"/>
  <c r="P19"/>
  <c r="N19"/>
  <c r="M19"/>
  <c r="K19"/>
  <c r="J19"/>
  <c r="U44"/>
  <c r="H16"/>
  <c r="H19"/>
  <c r="H20"/>
  <c r="H21"/>
  <c r="H22"/>
  <c r="H23"/>
  <c r="H24"/>
  <c r="K16"/>
  <c r="K17"/>
  <c r="K18"/>
  <c r="M16"/>
  <c r="N16"/>
  <c r="N17"/>
  <c r="N18"/>
  <c r="Q16"/>
  <c r="Q17"/>
  <c r="Q18"/>
  <c r="H5"/>
  <c r="H6"/>
  <c r="H7"/>
  <c r="H8"/>
  <c r="H9"/>
  <c r="H10"/>
  <c r="J5"/>
  <c r="J7"/>
  <c r="J8"/>
  <c r="J9"/>
  <c r="J10"/>
  <c r="K5"/>
  <c r="K6"/>
  <c r="K7"/>
  <c r="K8"/>
  <c r="K9"/>
  <c r="K10"/>
  <c r="M6"/>
  <c r="M7"/>
  <c r="N5"/>
  <c r="N7"/>
  <c r="N8"/>
  <c r="N9"/>
  <c r="N10"/>
  <c r="P5"/>
  <c r="P6"/>
  <c r="P8"/>
  <c r="Q5"/>
  <c r="Q6"/>
  <c r="Q7"/>
  <c r="Q8"/>
  <c r="Q9"/>
  <c r="Q10"/>
  <c r="B45"/>
  <c r="M42"/>
  <c r="O42" s="1"/>
  <c r="J42"/>
  <c r="K42"/>
  <c r="M43"/>
  <c r="O43" s="1"/>
  <c r="J43"/>
  <c r="K43"/>
  <c r="B26"/>
  <c r="B12"/>
  <c r="B1"/>
  <c r="H31"/>
  <c r="J20"/>
  <c r="J21"/>
  <c r="J22"/>
  <c r="J23"/>
  <c r="J24"/>
  <c r="J30"/>
  <c r="J38"/>
  <c r="J39"/>
  <c r="J40"/>
  <c r="L40" s="1"/>
  <c r="J41"/>
  <c r="L41" s="1"/>
  <c r="J49"/>
  <c r="J52"/>
  <c r="L52" s="1"/>
  <c r="J53"/>
  <c r="K20"/>
  <c r="K21"/>
  <c r="K22"/>
  <c r="K23"/>
  <c r="K24"/>
  <c r="K30"/>
  <c r="K38"/>
  <c r="K39"/>
  <c r="M20"/>
  <c r="M21"/>
  <c r="M22"/>
  <c r="M24"/>
  <c r="M39"/>
  <c r="M40"/>
  <c r="O40" s="1"/>
  <c r="M41"/>
  <c r="O41" s="1"/>
  <c r="M52"/>
  <c r="O52" s="1"/>
  <c r="M53"/>
  <c r="N20"/>
  <c r="N21"/>
  <c r="N22"/>
  <c r="N23"/>
  <c r="N24"/>
  <c r="N38"/>
  <c r="N39"/>
  <c r="P20"/>
  <c r="P21"/>
  <c r="P22"/>
  <c r="P30"/>
  <c r="Q20"/>
  <c r="Q21"/>
  <c r="Q22"/>
  <c r="Q23"/>
  <c r="Q24"/>
  <c r="Q32"/>
  <c r="Q30"/>
  <c r="Q38"/>
  <c r="Q39"/>
  <c r="Q31"/>
  <c r="U25"/>
  <c r="U55" s="1"/>
  <c r="K32"/>
  <c r="N32"/>
  <c r="J31"/>
  <c r="K31"/>
  <c r="N31"/>
  <c r="N30"/>
  <c r="M31"/>
  <c r="O19" l="1"/>
  <c r="R19"/>
  <c r="O39"/>
  <c r="L38"/>
  <c r="L49"/>
  <c r="L39"/>
  <c r="L43"/>
  <c r="L42"/>
  <c r="L19"/>
  <c r="L53"/>
  <c r="O31"/>
  <c r="J18"/>
  <c r="L18" s="1"/>
  <c r="O24"/>
  <c r="O22"/>
  <c r="O20"/>
  <c r="O21"/>
  <c r="R21"/>
  <c r="L23"/>
  <c r="L21"/>
  <c r="N33"/>
  <c r="M30"/>
  <c r="Q33"/>
  <c r="E10" i="18" s="1"/>
  <c r="R8" i="3"/>
  <c r="R6"/>
  <c r="L9"/>
  <c r="L7"/>
  <c r="D14" i="18"/>
  <c r="O53" i="3"/>
  <c r="E14" i="18"/>
  <c r="L31" i="3"/>
  <c r="K33"/>
  <c r="L30"/>
  <c r="Q11"/>
  <c r="R5"/>
  <c r="R22"/>
  <c r="R20"/>
  <c r="H44"/>
  <c r="L10"/>
  <c r="L8"/>
  <c r="N25"/>
  <c r="J44"/>
  <c r="N44"/>
  <c r="L24"/>
  <c r="L22"/>
  <c r="L20"/>
  <c r="O7"/>
  <c r="K11"/>
  <c r="Q25"/>
  <c r="E8" i="18" s="1"/>
  <c r="K25" i="3"/>
  <c r="O16"/>
  <c r="H11"/>
  <c r="C6" i="18" s="1"/>
  <c r="L5" i="3"/>
  <c r="J6"/>
  <c r="N6"/>
  <c r="O6" s="1"/>
  <c r="J16"/>
  <c r="P17"/>
  <c r="K44"/>
  <c r="R30"/>
  <c r="D10" i="18" l="1"/>
  <c r="D8"/>
  <c r="K55" i="3"/>
  <c r="E6" i="18"/>
  <c r="D12"/>
  <c r="P23" i="3"/>
  <c r="R23" s="1"/>
  <c r="L59"/>
  <c r="L6"/>
  <c r="L11" s="1"/>
  <c r="J11"/>
  <c r="N11"/>
  <c r="N55" s="1"/>
  <c r="Q44"/>
  <c r="Q55" s="1"/>
  <c r="R17"/>
  <c r="L16"/>
  <c r="L62"/>
  <c r="C12" i="18"/>
  <c r="L44" i="3"/>
  <c r="O30"/>
  <c r="J32" l="1"/>
  <c r="M23"/>
  <c r="O23" s="1"/>
  <c r="P18"/>
  <c r="M18"/>
  <c r="O18" s="1"/>
  <c r="J17"/>
  <c r="D6" i="18"/>
  <c r="E12"/>
  <c r="L32" i="3" l="1"/>
  <c r="L33" s="1"/>
  <c r="J33"/>
  <c r="R18"/>
  <c r="H18"/>
  <c r="L17"/>
  <c r="L25" s="1"/>
  <c r="J25"/>
  <c r="M17"/>
  <c r="M5"/>
  <c r="H32" l="1"/>
  <c r="H33" s="1"/>
  <c r="M32"/>
  <c r="O17"/>
  <c r="O25" s="1"/>
  <c r="M25"/>
  <c r="D7" i="18" s="1"/>
  <c r="O5" i="3"/>
  <c r="O32" l="1"/>
  <c r="O33" s="1"/>
  <c r="M33"/>
  <c r="D9" i="18" s="1"/>
  <c r="L61" i="3"/>
  <c r="C10" i="18"/>
  <c r="H17" i="3"/>
  <c r="H25" s="1"/>
  <c r="L60" l="1"/>
  <c r="C8" i="18"/>
  <c r="P31" i="3" l="1"/>
  <c r="R31" s="1"/>
  <c r="J50" l="1"/>
  <c r="M50" l="1"/>
  <c r="O50" s="1"/>
  <c r="L50"/>
  <c r="L54" s="1"/>
  <c r="L55" s="1"/>
  <c r="H60" s="1"/>
  <c r="J54"/>
  <c r="J55" s="1"/>
  <c r="P16"/>
  <c r="H50" l="1"/>
  <c r="H54" s="1"/>
  <c r="G50"/>
  <c r="I50" s="1"/>
  <c r="T50" s="1"/>
  <c r="P49"/>
  <c r="P51"/>
  <c r="R51" s="1"/>
  <c r="P9"/>
  <c r="R9" s="1"/>
  <c r="P50"/>
  <c r="R50" s="1"/>
  <c r="R16"/>
  <c r="L63" l="1"/>
  <c r="C14" i="18"/>
  <c r="H55" i="3"/>
  <c r="H67" s="1"/>
  <c r="G53"/>
  <c r="I53" s="1"/>
  <c r="T53" s="1"/>
  <c r="P53"/>
  <c r="R53" s="1"/>
  <c r="R49"/>
  <c r="P52"/>
  <c r="R52" s="1"/>
  <c r="G51"/>
  <c r="I51" s="1"/>
  <c r="T51" s="1"/>
  <c r="G52"/>
  <c r="I52" s="1"/>
  <c r="T52" s="1"/>
  <c r="S50" l="1"/>
  <c r="G39"/>
  <c r="I39" s="1"/>
  <c r="T39" s="1"/>
  <c r="G41"/>
  <c r="I41" s="1"/>
  <c r="T41" s="1"/>
  <c r="S53"/>
  <c r="P39"/>
  <c r="R39" s="1"/>
  <c r="P54"/>
  <c r="E13" i="18" s="1"/>
  <c r="S51" i="3"/>
  <c r="G49"/>
  <c r="P42"/>
  <c r="R42" s="1"/>
  <c r="P10"/>
  <c r="R10" s="1"/>
  <c r="P32"/>
  <c r="G43"/>
  <c r="I43" s="1"/>
  <c r="T43" s="1"/>
  <c r="S52"/>
  <c r="G40"/>
  <c r="I40" s="1"/>
  <c r="T40" s="1"/>
  <c r="R54"/>
  <c r="P24"/>
  <c r="G42" l="1"/>
  <c r="I42" s="1"/>
  <c r="T42" s="1"/>
  <c r="R32"/>
  <c r="R33" s="1"/>
  <c r="P33"/>
  <c r="E9" i="18" s="1"/>
  <c r="S42" i="3"/>
  <c r="S39"/>
  <c r="G16"/>
  <c r="G6"/>
  <c r="I8"/>
  <c r="T8" s="1"/>
  <c r="G8"/>
  <c r="G54"/>
  <c r="I49"/>
  <c r="P41"/>
  <c r="R41" s="1"/>
  <c r="P43"/>
  <c r="R43" s="1"/>
  <c r="G7"/>
  <c r="P40"/>
  <c r="R40" s="1"/>
  <c r="R24"/>
  <c r="R25" s="1"/>
  <c r="P25"/>
  <c r="E7" i="18" s="1"/>
  <c r="G31" i="3" l="1"/>
  <c r="I31" s="1"/>
  <c r="T31" s="1"/>
  <c r="I10"/>
  <c r="T10" s="1"/>
  <c r="G10"/>
  <c r="I7"/>
  <c r="T7" s="1"/>
  <c r="S43"/>
  <c r="S41"/>
  <c r="G23"/>
  <c r="G21"/>
  <c r="K63"/>
  <c r="M63" s="1"/>
  <c r="C13" i="18"/>
  <c r="I6" i="3"/>
  <c r="T6" s="1"/>
  <c r="S6"/>
  <c r="I16"/>
  <c r="T16" s="1"/>
  <c r="S16"/>
  <c r="S40"/>
  <c r="G30"/>
  <c r="G17"/>
  <c r="G20"/>
  <c r="G19"/>
  <c r="G9"/>
  <c r="G18"/>
  <c r="G22"/>
  <c r="I54"/>
  <c r="T49"/>
  <c r="T54" s="1"/>
  <c r="P7"/>
  <c r="M9"/>
  <c r="O9" s="1"/>
  <c r="G38" l="1"/>
  <c r="S8"/>
  <c r="P11"/>
  <c r="R7"/>
  <c r="R11" s="1"/>
  <c r="I22"/>
  <c r="T22" s="1"/>
  <c r="S22"/>
  <c r="S18"/>
  <c r="I18"/>
  <c r="T18" s="1"/>
  <c r="I9"/>
  <c r="T9" s="1"/>
  <c r="I19"/>
  <c r="T19" s="1"/>
  <c r="I20"/>
  <c r="T20" s="1"/>
  <c r="S20"/>
  <c r="I17"/>
  <c r="T17" s="1"/>
  <c r="S17"/>
  <c r="I30"/>
  <c r="I21"/>
  <c r="T21" s="1"/>
  <c r="S21"/>
  <c r="I23"/>
  <c r="T23" s="1"/>
  <c r="S23"/>
  <c r="M10"/>
  <c r="O10" s="1"/>
  <c r="M8"/>
  <c r="S30"/>
  <c r="G5"/>
  <c r="G11" s="1"/>
  <c r="G32"/>
  <c r="I32" s="1"/>
  <c r="T32" s="1"/>
  <c r="S31"/>
  <c r="S7"/>
  <c r="G24"/>
  <c r="G25" s="1"/>
  <c r="S9" l="1"/>
  <c r="P38"/>
  <c r="G44"/>
  <c r="I38"/>
  <c r="I5"/>
  <c r="S19"/>
  <c r="G33"/>
  <c r="G55" s="1"/>
  <c r="C5" i="18"/>
  <c r="K59" i="3"/>
  <c r="M59" s="1"/>
  <c r="M49"/>
  <c r="O8"/>
  <c r="O11" s="1"/>
  <c r="M11"/>
  <c r="S10"/>
  <c r="S32"/>
  <c r="S33" s="1"/>
  <c r="S5"/>
  <c r="T30"/>
  <c r="T33" s="1"/>
  <c r="I33"/>
  <c r="E5" i="18"/>
  <c r="I24" i="3"/>
  <c r="K60"/>
  <c r="M60" s="1"/>
  <c r="C7" i="18"/>
  <c r="S24" i="3"/>
  <c r="S11" l="1"/>
  <c r="S25"/>
  <c r="I44"/>
  <c r="T38"/>
  <c r="T44" s="1"/>
  <c r="P44"/>
  <c r="R38"/>
  <c r="R44" s="1"/>
  <c r="R55" s="1"/>
  <c r="H62" s="1"/>
  <c r="C11" i="18"/>
  <c r="K62" i="3"/>
  <c r="M62" s="1"/>
  <c r="D5" i="18"/>
  <c r="O49" i="3"/>
  <c r="O54" s="1"/>
  <c r="M54"/>
  <c r="D13" i="18" s="1"/>
  <c r="F13" s="1"/>
  <c r="C9"/>
  <c r="F9" s="1"/>
  <c r="K61" i="3"/>
  <c r="M61" s="1"/>
  <c r="M38"/>
  <c r="I11"/>
  <c r="T5"/>
  <c r="T11" s="1"/>
  <c r="S49"/>
  <c r="S54" s="1"/>
  <c r="F5" i="18"/>
  <c r="H66" i="3"/>
  <c r="T24"/>
  <c r="T25" s="1"/>
  <c r="T55" s="1"/>
  <c r="I25"/>
  <c r="F7" i="18"/>
  <c r="C15" l="1"/>
  <c r="C16" s="1"/>
  <c r="E11"/>
  <c r="E15" s="1"/>
  <c r="E16" s="1"/>
  <c r="P55" i="3"/>
  <c r="I55"/>
  <c r="O38"/>
  <c r="O44" s="1"/>
  <c r="O55" s="1"/>
  <c r="H61" s="1"/>
  <c r="M44"/>
  <c r="S38"/>
  <c r="S44" s="1"/>
  <c r="S55" s="1"/>
  <c r="H63" s="1"/>
  <c r="H59" l="1"/>
  <c r="I63" s="1"/>
  <c r="V55"/>
  <c r="H68"/>
  <c r="D11" i="18"/>
  <c r="M55" i="3"/>
  <c r="N62" l="1"/>
  <c r="P62" s="1"/>
  <c r="Q62" s="1"/>
  <c r="N60"/>
  <c r="P60" s="1"/>
  <c r="Q60" s="1"/>
  <c r="I62"/>
  <c r="N61"/>
  <c r="P61" s="1"/>
  <c r="Q61" s="1"/>
  <c r="N59"/>
  <c r="P59" s="1"/>
  <c r="Q59" s="1"/>
  <c r="I61"/>
  <c r="I60"/>
  <c r="N63"/>
  <c r="P63" s="1"/>
  <c r="Q63" s="1"/>
  <c r="F11" i="18"/>
  <c r="F15" s="1"/>
  <c r="F16" s="1"/>
  <c r="D15"/>
  <c r="D16" s="1"/>
</calcChain>
</file>

<file path=xl/sharedStrings.xml><?xml version="1.0" encoding="utf-8"?>
<sst xmlns="http://schemas.openxmlformats.org/spreadsheetml/2006/main" count="1043" uniqueCount="406">
  <si>
    <t>Nr.</t>
  </si>
  <si>
    <t xml:space="preserve">Referenca e Rezultatit me produktet e programit buxhetor                       </t>
  </si>
  <si>
    <t>cost from VALUE ADD</t>
  </si>
  <si>
    <t>!!!</t>
  </si>
  <si>
    <t>Korente</t>
  </si>
  <si>
    <t>Kapitale</t>
  </si>
  <si>
    <t>Total BSH</t>
  </si>
  <si>
    <t>Total FH</t>
  </si>
  <si>
    <t>Total Kosto</t>
  </si>
  <si>
    <t xml:space="preserve">Kosto Korente </t>
  </si>
  <si>
    <t>Kosto kapitale</t>
  </si>
  <si>
    <t>Total kosto</t>
  </si>
  <si>
    <t>Qëllimi i Politikës I</t>
  </si>
  <si>
    <t>Qëllimi i Politikës II</t>
  </si>
  <si>
    <t>Qëllimi i Politikës III</t>
  </si>
  <si>
    <t>Kosto Korente</t>
  </si>
  <si>
    <t>Kosto Kapitale</t>
  </si>
  <si>
    <t>Buxheti dhe Donatoret</t>
  </si>
  <si>
    <t>TOTALI [Leke]</t>
  </si>
  <si>
    <t>TOTALI [Euro]</t>
  </si>
  <si>
    <t>Burimi i Financimit</t>
  </si>
  <si>
    <t xml:space="preserve">Titulli </t>
  </si>
  <si>
    <t xml:space="preserve">Programi buxhetor </t>
  </si>
  <si>
    <t>Institucionet përgjegjegjëse</t>
  </si>
  <si>
    <t xml:space="preserve">Referenca e Rezultatit me produktet e programit buxhetor  </t>
  </si>
  <si>
    <t>Institucioni përgjegjës</t>
  </si>
  <si>
    <t>Institucioni kontribues</t>
  </si>
  <si>
    <t>Afati Fillimit</t>
  </si>
  <si>
    <t>Afati Mbarimit</t>
  </si>
  <si>
    <t xml:space="preserve">Hendeku financiar </t>
  </si>
  <si>
    <t xml:space="preserve">Afati i Zbatimit </t>
  </si>
  <si>
    <t xml:space="preserve">Emri donatorit/Titullin e projektit </t>
  </si>
  <si>
    <t>Total Financim i Huaj</t>
  </si>
  <si>
    <t>Kosto indikative/2021</t>
  </si>
  <si>
    <t>Kosto indikative/2022</t>
  </si>
  <si>
    <t>Kosto indikative/2023</t>
  </si>
  <si>
    <t xml:space="preserve">Masat  </t>
  </si>
  <si>
    <t>Financim i Huaj (në lekë)</t>
  </si>
  <si>
    <t>Kosto indikative Totale</t>
  </si>
  <si>
    <t>Financim i Huaj  (në  lekë)</t>
  </si>
  <si>
    <t>Kosto Indiktive Totale</t>
  </si>
  <si>
    <t>Objektivat Specifik</t>
  </si>
  <si>
    <t>Kosto Totale e PV</t>
  </si>
  <si>
    <t>Qëllimi i Politikave</t>
  </si>
  <si>
    <t>Nevojat Kapitale (në Lek)</t>
  </si>
  <si>
    <t>Natyra/ Tipologjia e Kostove</t>
  </si>
  <si>
    <t>Kostoja Totale</t>
  </si>
  <si>
    <t>Kostot e Planifikuara</t>
  </si>
  <si>
    <t>Hendeku Financiar</t>
  </si>
  <si>
    <t>Kostot Totale të PV</t>
  </si>
  <si>
    <t>FInancimi I Huaj</t>
  </si>
  <si>
    <t>Totali</t>
  </si>
  <si>
    <t>%</t>
  </si>
  <si>
    <t xml:space="preserve">
</t>
  </si>
  <si>
    <t xml:space="preserve">
</t>
  </si>
  <si>
    <t>I.1.1</t>
  </si>
  <si>
    <t xml:space="preserve">I. </t>
  </si>
  <si>
    <t>I.1.2</t>
  </si>
  <si>
    <t>II.1.1</t>
  </si>
  <si>
    <t>II.1</t>
  </si>
  <si>
    <t>II.2</t>
  </si>
  <si>
    <t>II.2.1</t>
  </si>
  <si>
    <t>II.3</t>
  </si>
  <si>
    <t>III.1</t>
  </si>
  <si>
    <t>III.1.1</t>
  </si>
  <si>
    <t>III.1.2</t>
  </si>
  <si>
    <t>III.1.3</t>
  </si>
  <si>
    <t>III.2.1</t>
  </si>
  <si>
    <t>III.2.2</t>
  </si>
  <si>
    <t xml:space="preserve">Kosto Objektivi specifik III.1 </t>
  </si>
  <si>
    <t>III.3.</t>
  </si>
  <si>
    <t>III.3.1</t>
  </si>
  <si>
    <t xml:space="preserve">I.  </t>
  </si>
  <si>
    <t>IV.1</t>
  </si>
  <si>
    <t xml:space="preserve">IV.1.1. </t>
  </si>
  <si>
    <t>IV.1.2</t>
  </si>
  <si>
    <t>IV.1.3</t>
  </si>
  <si>
    <t>III.2</t>
  </si>
  <si>
    <t>Kosto Objektivi specifik III.2</t>
  </si>
  <si>
    <t>Kosto Objektivi specifik III.3</t>
  </si>
  <si>
    <t>Kosto Objektivi Specifik II.3</t>
  </si>
  <si>
    <t>Kosto Objektivi specifik II.1</t>
  </si>
  <si>
    <t>Kosto Objektivi specifik I.1</t>
  </si>
  <si>
    <t>Kosto Objektivi specifik IV.1</t>
  </si>
  <si>
    <t xml:space="preserve">II.3.1 </t>
  </si>
  <si>
    <t>I.1</t>
  </si>
  <si>
    <t>Kosto totale Qëllimi i Politikës III (objektiva specifike III.1+III.2+III.3+III.4)</t>
  </si>
  <si>
    <t>Kosto Objektivi Specifik II.2</t>
  </si>
  <si>
    <t>Kosto indikative/2024</t>
  </si>
  <si>
    <t>Kosto indikative/2025</t>
  </si>
  <si>
    <t>Kosto indikative/2026</t>
  </si>
  <si>
    <t xml:space="preserve">Burimi I financimit </t>
  </si>
  <si>
    <t>Qëllimi i Politikës IV</t>
  </si>
  <si>
    <t xml:space="preserve">Kosto për tu </t>
  </si>
  <si>
    <t>Planifikuar në</t>
  </si>
  <si>
    <t>Qëllimi strategjik I:  Investimi në shëndetin e popullatës gjatë gjithë ciklit të jetës</t>
  </si>
  <si>
    <t xml:space="preserve"> Zhvillimi dhe fuqizimi i politikave dhe planeve tw veprimit pwr alkoolin, duhanin, obezitetin dhe pwrdorimin e paligjshwm tw drogws    </t>
  </si>
  <si>
    <t>I.2</t>
  </si>
  <si>
    <t>Objektivi specifik: Promovimi i shëndetsisë së gjelbër (Green Health) mundësimi dhe kontributi në “Qytetar me Jetë të Shëndetshme” nëpërmjet planifikimit urban, mjedisit e shëndetshëm dhe prodhimit të ushqimit të shëndetshëm</t>
  </si>
  <si>
    <t>Rishikimi dhe përditësimi I parimeve të situatës së shëndetësisë së gjelbër dhe  planifikimit urban për një jetë më të shëndetshme të qytetarëve</t>
  </si>
  <si>
    <t>I.2.1</t>
  </si>
  <si>
    <t>I.3</t>
  </si>
  <si>
    <t>Objektivi specifik: Fuqizimi dhe zgjerimi i programeve të reja të vaksinimit-imunizimit dhe qëndrueshmëria e mbulesës vaksinale.</t>
  </si>
  <si>
    <t>Qëndrueshmëria e mbulesës vaksinale te fëmijët 0-18 vjec</t>
  </si>
  <si>
    <t>I.3.1</t>
  </si>
  <si>
    <t>Zgjerimi I programeve të vaksinimit/imunizimit me vaksina të reja për parandalimin e sëmundjeve infective për 0-18 vjec dhe për të rriturit</t>
  </si>
  <si>
    <t>I.3.2</t>
  </si>
  <si>
    <t xml:space="preserve">Sigurimi I mbulesave të larta vaksinale </t>
  </si>
  <si>
    <t>Sigurimi I vaksinave në kushtet e epidemisë dhe pandemisë.</t>
  </si>
  <si>
    <t>I.3.3</t>
  </si>
  <si>
    <t>I.3.4</t>
  </si>
  <si>
    <t>Objektivi specifik: Reduktimi i sjelljeve me risk që ndikojnë në SJT.</t>
  </si>
  <si>
    <t>I.4</t>
  </si>
  <si>
    <t>Zbatimi i ndërhyrjeve në individë dhe në popullatë për të reduktuar SJT-të dhe faktorët e tyre të rrezikut</t>
  </si>
  <si>
    <t>I.4.1</t>
  </si>
  <si>
    <t>Objektivi specifik: Përmirësimi i shëndetit të nënës dhe fëmijës, adoleshentëve, si dhe shëndeti seksual dhe riprodhues</t>
  </si>
  <si>
    <t>I.5</t>
  </si>
  <si>
    <t xml:space="preserve"> Fuqizimi dhe zgjerimi I shërbimeve në mbrotje të shëndetit seksual dhe riprodhues të gruas</t>
  </si>
  <si>
    <t>I.5.1</t>
  </si>
  <si>
    <t>Fuqizimi dhe zgjerimi i shërbimeve për Zhvillimin e Fëmijërisë së Hershme (ZhFH)</t>
  </si>
  <si>
    <t>I.5.2</t>
  </si>
  <si>
    <t>Fuqizimi dhe zgjerimi i Promovimit të Shëndetit në Shkollë</t>
  </si>
  <si>
    <t>I.5.3</t>
  </si>
  <si>
    <t>I.6</t>
  </si>
  <si>
    <t>I.6.1</t>
  </si>
  <si>
    <t>Kosto Objektivi specifik I.2</t>
  </si>
  <si>
    <t>Kosto Objektivi specifik I.3</t>
  </si>
  <si>
    <t>Kosto Objektivi specifik I.4</t>
  </si>
  <si>
    <t>Kosto Objektivi specifik I.5</t>
  </si>
  <si>
    <t>Kosto Objektivi specifik I.6</t>
  </si>
  <si>
    <t>Kosto totale Qëllimi i Politikës I (objektiva specifike I.1-I.6))</t>
  </si>
  <si>
    <t xml:space="preserve">QËLLIMI I POLITIKËS II. Progresi drejt Mbulimit Universal Shëndetësor  </t>
  </si>
  <si>
    <t>Objektivi Specifik: Sigurimi i përgjigjes së sistemit shëndetësor ndaj nevojave shëndetësore të popullatës nëpërmjet përmirësimit të qeverisjes, zhvillimit të politikave, transparencës dhe llogaridhënies</t>
  </si>
  <si>
    <t>Zhvillimi i mekanizmave mbrojtës financiarë për mbulimin me kujdes shëndetësor pranë vendbanimit të qytetarëve.</t>
  </si>
  <si>
    <t xml:space="preserve"> Zhvillimi i Planit Strategjik mbi rolin e Shqipërisë në diskutimet, rrjetet dhe organizatat rajonale dhe globale në lidhje me tematikat shëndetësore</t>
  </si>
  <si>
    <t>II.1.2</t>
  </si>
  <si>
    <t>Krijimi i mekanizmave për angazhim të fortë mbi temat prioritare për Shqipërinë në diskutimet, rrjetet dhe organizatat shëndetësore rajonale dhe globale</t>
  </si>
  <si>
    <t>II.1.3</t>
  </si>
  <si>
    <t>Objektivi Specifik: Fuqizimi i mekanizmave të konsultimit publik me qëllim rritjen rritjen e transparencës dhe llogaridhënies ndaj publikut dhe popullatës</t>
  </si>
  <si>
    <t>Rishikimi dhe vlerësimi i mekanizmave të konsultimit publik në lidhje me ofruesit e shërbimeve shëndetësore nëse këto kanë ofruar angazhim të rëndësishëm dhe me ndikim tek palët e interesuara</t>
  </si>
  <si>
    <t xml:space="preserve">Objektivi Specifik: Rishikimi, përditësimi dhe fuqizimi i mekanizmave të mirëqeverisjes në sektorin shëndetësor </t>
  </si>
  <si>
    <t xml:space="preserve">Vlerësimi dhe përditësimi i qeverisjes aktuale në sektorin e shëndetësisë </t>
  </si>
  <si>
    <t>Objektivi Specifik: Fuqizimi i sistemit shëndetësor për të adresuar nevojat shëndetësore specifike të popullatës dhe barrierat për barazi gjatë gjithë ciklit të jetës</t>
  </si>
  <si>
    <t>II.4</t>
  </si>
  <si>
    <t xml:space="preserve">II.4.1 </t>
  </si>
  <si>
    <t>Kosto Objektivi Specifik II.4</t>
  </si>
  <si>
    <t>Sigurimi i përfshirjes së objektivave të barazisë dhe nevojave të grupeve të ndryshme të popullatës në proçesin e zhvillimit të politikave shëndetësore</t>
  </si>
  <si>
    <t xml:space="preserve">Objektivi Specifik: Rishikimi dhe zhvillimi i financimit të kujdesit shëndetësor </t>
  </si>
  <si>
    <t>II.5</t>
  </si>
  <si>
    <t xml:space="preserve">Rritja e buxhetit të shëndetësisë </t>
  </si>
  <si>
    <t xml:space="preserve">II.5.1 </t>
  </si>
  <si>
    <t>Kosto Objektivi Specifik II.5</t>
  </si>
  <si>
    <t>Objektivi Specifik: Fuqizimi i mekanizmave dhe kapaciteteve të planifikimit dhe blerjes strategjike nëpërmjet financimit të kujdesit shëndetësor</t>
  </si>
  <si>
    <t xml:space="preserve"> Zhvillimi i politikave shëndetësore me qëllim për të lëvizur drejt blerjes së shërbimeve dhe qeverisjes së financimit të kujdesit shëndetësor</t>
  </si>
  <si>
    <t>II.6</t>
  </si>
  <si>
    <t xml:space="preserve">II.6.1 </t>
  </si>
  <si>
    <t>Kosto Objektivi Specifik II.6</t>
  </si>
  <si>
    <t>Objektivi Specifik:  Përmirësimi i aksesit në barna, vaksina, diagnostifikime dhe pajisje të sigurta e cilësore</t>
  </si>
  <si>
    <t>II.7</t>
  </si>
  <si>
    <t xml:space="preserve">II.7.1 </t>
  </si>
  <si>
    <t>Kosto Objektivi Specifik II.7</t>
  </si>
  <si>
    <t>Objektivi Specifik: Rishikimi dhe zgjerimi i politikave dhe rregullave të rimbursimi të barnave si dhe mekanizmat e shpërndarjes së tyre</t>
  </si>
  <si>
    <t>II.8</t>
  </si>
  <si>
    <t xml:space="preserve">Zgjerimi i gamës së mbulimit me barna në rrjetin e hapur ambulator </t>
  </si>
  <si>
    <t xml:space="preserve">II.8.1 </t>
  </si>
  <si>
    <t>Kosto Objektivi Specifik II.8</t>
  </si>
  <si>
    <t>Objektivi Specifik:  Adresimi i masave për rezistencën antimikrobike (AMR)</t>
  </si>
  <si>
    <t>II.9</t>
  </si>
  <si>
    <t xml:space="preserve">II.9.1 </t>
  </si>
  <si>
    <t>Miratimi dhe zbatimi i Plan Veprimit për Rezistencën Antimikrobike Kombëtare (AMR)</t>
  </si>
  <si>
    <t>Kosto Objektivi Specifik II.9</t>
  </si>
  <si>
    <t>Kosto totale Qëllimi i Politikës II (objektiva specifike II.1-II.9)</t>
  </si>
  <si>
    <t xml:space="preserve">QËLLIMI I POLITIKËS III: Fuqizimi i sistemit të interguar shëndetësor me qëllim përmirësimin e ofrimit të kujdesit shëndetësor  </t>
  </si>
  <si>
    <t>Objektivi Specifik: Fuqizimi i mëtejshëm i kujdesit shëndetësor parësor, si porta e parë hyrëse e qytetarit.</t>
  </si>
  <si>
    <t>Forcimi i shërbimeve dhe rritja e aksesit në kujdesin shëndetësor parësor</t>
  </si>
  <si>
    <t>Integrimi dhe bashkëpunimi ndërmjet KSHP dhe shërbimeve të shëndetit public për të rritur aksesin në programet e depistimit</t>
  </si>
  <si>
    <t>Përmirësimi I vazhdueshëm i cilësisë së shërbimeve të KSHP-së dhe vlerësimi i treguesve të performances</t>
  </si>
  <si>
    <t>Objektivi Specifik: Garantimi i efeciensës së shërbimit për sistemin spitalor nëpërmjet zhvillimit të 4 Poleve Rajonalë Referencialë të specializuar.</t>
  </si>
  <si>
    <t>Krijimi i 4 Poleve Rajonalë Referencialë të Specializuar</t>
  </si>
  <si>
    <t>Fuqizimi i efikasitetit të rrjetit spitalor dhe kujdesit të specializuar</t>
  </si>
  <si>
    <t>Garantimi i mbulimit të nevojave me mjekë në sistemin shëndetësor</t>
  </si>
  <si>
    <t>III.2.3</t>
  </si>
  <si>
    <t xml:space="preserve">Objektivi Specifik: Rishikimi dhe fuqizimi i politikave shëndetësore për rritjen e kapaciteteve të burimeve njerëzore </t>
  </si>
  <si>
    <t xml:space="preserve"> Zhvillimi i mekanizmave të zhvillimit të kapaciteteve profesionale</t>
  </si>
  <si>
    <t>Konsolidimi i proçesit të edukimit të vazhdueshëm mjekësor dhe trajnimit të stafit ndihmës</t>
  </si>
  <si>
    <t xml:space="preserve">Zhvillimi dhe zbatimi i programeve dhe instrumentave për mbledhjen e të dhënave vjetore mbi burimet njerëzore në shëndetësi </t>
  </si>
  <si>
    <t>III.3.2</t>
  </si>
  <si>
    <t>III.3.3</t>
  </si>
  <si>
    <t xml:space="preserve">QËLLIMI I POLITIKËS IV: Fuqizimi i reagimit të sistemit ndaj emergjencave </t>
  </si>
  <si>
    <t>Objektivi Specifik: Fuqizimi i politikave, procedurave dhe kapaciteteve për të parandaluar epidemitë, pandemitë dhe emergjencat</t>
  </si>
  <si>
    <t>Fuqizimi i sistemit shëndetësor në përgjigje të pandemisë COVID 19</t>
  </si>
  <si>
    <t>Forcimi i sistemit të shëndetit publik dhe rritja e kapaciteteve të laboratoreve të ISHP</t>
  </si>
  <si>
    <t xml:space="preserve">Vazhdimi i fuqizimit të kapaciteteve të burimeve njerëzore  </t>
  </si>
  <si>
    <t>Objektivi Specifik: Sigurimi i gatishmërisë kombëtare dhe rajonale për reagimin e koordinuar ndaj emergjencave shëndetësore</t>
  </si>
  <si>
    <t>IV.2</t>
  </si>
  <si>
    <t>Fuqizimi i Qendrës Kombëtare të Urgjencës Mjekësore</t>
  </si>
  <si>
    <t xml:space="preserve">IV.2.1. </t>
  </si>
  <si>
    <t>Kosto Objektivi specifik IV.2</t>
  </si>
  <si>
    <t>Objektivi Specifik: Sigurimi i politikave, proçedurave, kapaciteteve për zbulimin dhe reagimin e shpejtë ndaj emergjencave në mënyrë të koordinuar</t>
  </si>
  <si>
    <t xml:space="preserve"> Qartësia e komunikimit të situatës emergjente dhe koordinimi i veprimeve nëpërmjet roleve</t>
  </si>
  <si>
    <t>IV.3</t>
  </si>
  <si>
    <t xml:space="preserve">IV.3.1. </t>
  </si>
  <si>
    <t>Kosto Objektivi specifik IV.3</t>
  </si>
  <si>
    <t>Objektivi Specifik: Fuqizimi i fushave të sigurisë ushqimore, biologjike dhe kimike</t>
  </si>
  <si>
    <t>Fuqizimi i sigurisë ushqimore, biologjike dhe biokimike, radioaktive bazuar në standardet ndërkombëtare</t>
  </si>
  <si>
    <t>IV.4</t>
  </si>
  <si>
    <t xml:space="preserve">IV.4.1. </t>
  </si>
  <si>
    <t>Kosto Objektivi specifik IV.4</t>
  </si>
  <si>
    <t xml:space="preserve">Objektivi Specifik: Fuqizimi i sistemit të survejancës </t>
  </si>
  <si>
    <t xml:space="preserve"> Rishikimi i statusit aktual të sistemit të survejancës laboratorike</t>
  </si>
  <si>
    <t>IV.5</t>
  </si>
  <si>
    <t xml:space="preserve">IV.5.1. </t>
  </si>
  <si>
    <t>Kosto Objektivi specifik IV.5</t>
  </si>
  <si>
    <t>Objektivi Specifik: Reagimi ndaj emergjencave dhe forcimi i komunikimit të riskut</t>
  </si>
  <si>
    <t xml:space="preserve">Krijimi dhe zbatimi i strategjisë së komunikimit të riskut të pandemisë </t>
  </si>
  <si>
    <t>IV.6</t>
  </si>
  <si>
    <t xml:space="preserve">IV.6.1. </t>
  </si>
  <si>
    <t>Kosto Objektivi specifik IV.6</t>
  </si>
  <si>
    <t>V.1</t>
  </si>
  <si>
    <t xml:space="preserve">V.1.1. </t>
  </si>
  <si>
    <t>Kosto Objektivi specifik V.1</t>
  </si>
  <si>
    <t>V.2</t>
  </si>
  <si>
    <t xml:space="preserve">V.2.1. </t>
  </si>
  <si>
    <t>Kosto Objektivi specifik V.2</t>
  </si>
  <si>
    <t>V.3</t>
  </si>
  <si>
    <t xml:space="preserve">V.3.1. </t>
  </si>
  <si>
    <t>Kosto Objektivi specifik V.3</t>
  </si>
  <si>
    <t>V.4</t>
  </si>
  <si>
    <t xml:space="preserve">V.4.1. </t>
  </si>
  <si>
    <t>Kosto Objektivi specifik V.4</t>
  </si>
  <si>
    <t>V.5</t>
  </si>
  <si>
    <t xml:space="preserve">V.5.1. </t>
  </si>
  <si>
    <t>Kosto Objektivi specifik V.5</t>
  </si>
  <si>
    <t>Kosto totale Qëllimi i Politikës V (objektiva specifike IV.1)</t>
  </si>
  <si>
    <t>Kosto totale Qëllimi i Politikës IV (objektiva specifike IV.1-IV.6)</t>
  </si>
  <si>
    <t>Total Cost of the Action Plan = QP I + QP II + QP III + QIV+QV</t>
  </si>
  <si>
    <t>Kosto totale Qëllimi i Politikës (objektivi specifik 1.1-I.6)</t>
  </si>
  <si>
    <r>
      <rPr>
        <b/>
        <sz val="12"/>
        <color rgb="FFFF0000"/>
        <rFont val="Calibri"/>
        <family val="2"/>
      </rPr>
      <t>Kosto totale Qëllimi i Politikës II</t>
    </r>
    <r>
      <rPr>
        <b/>
        <sz val="12"/>
        <color rgb="FFFF0000"/>
        <rFont val="Calibri"/>
        <family val="2"/>
        <scheme val="minor"/>
      </rPr>
      <t xml:space="preserve">
(objektiva specifike 2.1- 2.9)</t>
    </r>
  </si>
  <si>
    <r>
      <t>Kosto totale Qëllimi i Politikës IV</t>
    </r>
    <r>
      <rPr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(objektiva specifike 4.1-4.6)</t>
    </r>
  </si>
  <si>
    <t>PBA 2025-2030 ( në Lekë)</t>
  </si>
  <si>
    <t>Hendeku financiar
2021-2030
(në Lekë)</t>
  </si>
  <si>
    <t>Qëllimi i Politikës V</t>
  </si>
  <si>
    <t>2021-2030</t>
  </si>
  <si>
    <t>Promovimi i shëndetsisë së gjelbër (Green Health) mundësimi dhe kontributi në “Qytetar me Jetë të Shëndetshme” nëpërmjet planifikimit urban, mjedisit e shëndetshëm dhe prodhimit të ushqimit të shëndetshëm</t>
  </si>
  <si>
    <t xml:space="preserve">Objektivi specifik: Promovimi i stilit të jetesës së shëndetshme dhe sigurimi i një mjedisi të shëndetshëm nëpërmjet fuqizimit të bashkëpunimit ndër - sektorial </t>
  </si>
  <si>
    <t xml:space="preserve">Promovimi i stilit të jetesës së shëndetshme dhe sigurimi i një mjedisi të shëndetshëm nëpërmjet fuqizimit të bashkëpunimit ndër - sektorial </t>
  </si>
  <si>
    <t>Fuqizimi dhe zgjerimi i programeve të reja të vaksinimit-imunizimit dhe qëndrueshmëria e mbulesës vaksinale.</t>
  </si>
  <si>
    <t>Reduktimi i sjelljeve me risk që ndikojnë në SJT.</t>
  </si>
  <si>
    <t>Përmirësimi i shëndetit të nënës dhe fëmijës, adoleshentëve, si dhe shëndeti seksual dhe riprodhues</t>
  </si>
  <si>
    <t>Sigurimi i përgjigjes së sistemit shëndetësor ndaj nevojave shëndetësore të popullatës nëpërmjet përmirësimit të qeverisjes, zhvillimit të politikave, transparencës dhe llogaridhënies</t>
  </si>
  <si>
    <t>Fuqizimi i mekanizmave të konsultimit publik me qëllim rritjen rritjen e transparencës dhe llogaridhënies ndaj publikut dhe popullatës</t>
  </si>
  <si>
    <t xml:space="preserve">Rishikimi, përditësimi dhe fuqizimi i mekanizmave të mirëqeverisjes në sektorin shëndetësor </t>
  </si>
  <si>
    <t xml:space="preserve"> Fuqizimi i sistemit shëndetësor për të adresuar nevojat shëndetësore specifike të popullatës dhe barrierat për barazi gjatë gjithë ciklit të jetës</t>
  </si>
  <si>
    <t xml:space="preserve">Rishikimi dhe zhvillimi i financimit të kujdesit shëndetësor </t>
  </si>
  <si>
    <t>Fuqizimi i mekanizmave dhe kapaciteteve të planifikimit dhe blerjes strategjike nëpërmjet financimit të kujdesit shëndetësor</t>
  </si>
  <si>
    <t>Përmirësimi i aksesit në barna, vaksina, diagnostifikime dhe pajisje të sigurta e cilësore</t>
  </si>
  <si>
    <t>Rishikimi dhe zgjerimi i politikave dhe rregullave të rimbursimi të barnave si dhe mekanizmat e shpërndarjes së tyre</t>
  </si>
  <si>
    <t xml:space="preserve"> Adresimi i masave për rezistencën antimikrobike (AMR)</t>
  </si>
  <si>
    <t xml:space="preserve">Rishikimi dhe fuqizimi i politikave shëndetësore për rritjen e kapaciteteve të burimeve njerëzore </t>
  </si>
  <si>
    <t>Fuqizimi i politikave, procedurave dhe kapaciteteve për të parandaluar epidemitë, pandemitë dhe emergjencat</t>
  </si>
  <si>
    <t>Sigurimi i politikave, proçedurave, kapaciteteve për zbulimin dhe reagimin e shpejtë ndaj emergjencave në mënyrë të koordinuar</t>
  </si>
  <si>
    <t>Fuqizimi i fushave të sigurisë ushqimore, biologjike dhe kimike</t>
  </si>
  <si>
    <t xml:space="preserve">Fuqizimi i sistemit të survejancës </t>
  </si>
  <si>
    <t>Reagimi ndaj emergjencave dhe forcimi i komunikimit të riskut</t>
  </si>
  <si>
    <t xml:space="preserve">QËLLIMI I POLITIKËS V:   Shëndeti Dixhital </t>
  </si>
  <si>
    <t>Objektivi Specifik: Rritja e rolit të qytetarit në aksesin dhe përdorimin e shërbimeve dixhitale në kujdesin shëndetësor</t>
  </si>
  <si>
    <t>Fuqizimi i pacientëve dhe i njohurive të tyre mbi përdorimin e shërbimeve dixhitale</t>
  </si>
  <si>
    <t xml:space="preserve">Përditësimi i trajnimeve dhe programeve mësimore të profesionistëve të shëndetit mbi përdorimin e aplikacioneve të shëndetësisë dixhitale </t>
  </si>
  <si>
    <t>Vendosja e niveleve të sigurisë dhe ruajtjes së konfidencialitetit në shërbimet dixhitale të shëndetit.</t>
  </si>
  <si>
    <t>Objektivi Specifik: Modernizimi i Infrastrukturës dhe Teknologjisë Shëndetësore</t>
  </si>
  <si>
    <t xml:space="preserve">V.2.2. </t>
  </si>
  <si>
    <t>Ndërtimi i rrjetit të dedikuar të komunikimit të Shëndetësisë -TeleMjekësi; + Telekonsultë</t>
  </si>
  <si>
    <t>Sistemi i informacionit Spitalor (HIS)</t>
  </si>
  <si>
    <t>Objektivi Specifik: Fuqizimi i informacionit shëndetësor si nevojë për vendimmarrje në përmirësimin e shëndetit dhe mirëqenies së qytetarëve</t>
  </si>
  <si>
    <t>Forcimi i auditimit të të dhënave në dispozicion, burimeve të të dhënave si dhe të proceseve të grumbullimit dhe publikimit</t>
  </si>
  <si>
    <t>Zbatimi i Klasifikimit Ndërkombëtar të Sëmundjeve ICD-10, bazuar në standardet ndërkombëtare dhe të OBSH-së</t>
  </si>
  <si>
    <t xml:space="preserve">V.3.2. </t>
  </si>
  <si>
    <t>Objektivi Specifik:Fuqizimi i kapaciteteve për kërkimin shkencor dhe publikimi i evidencave shkencore</t>
  </si>
  <si>
    <t>Krijimi i sistemit të Llogarive Kombëtare të Shëndetësisë (LLKSH)</t>
  </si>
  <si>
    <t xml:space="preserve">Objektivi Specifik:Llogaritë Kombëtare të Shëndetësisë dhe publikimi vjetor i rezultateve </t>
  </si>
  <si>
    <t xml:space="preserve">Fuqizimi i sistemit kombëtar për kërkimin shkencor </t>
  </si>
  <si>
    <t>Fuqizimi i qeverisjes së tregut farmaceutik duke përfshirë vaksinat, diagnostifikimet dhe pajisjet</t>
  </si>
  <si>
    <t>Kosto indikative/2027</t>
  </si>
  <si>
    <t>Kosto indikative/2028</t>
  </si>
  <si>
    <t>Kosto indikative/2029</t>
  </si>
  <si>
    <t>Kosto indikative/2030</t>
  </si>
  <si>
    <t xml:space="preserve">SHËNDETËSIA - PLANI I VEPRIMIT 2021-2030
</t>
  </si>
  <si>
    <t>Buxheti 2025-2030 (në lekë)</t>
  </si>
  <si>
    <t xml:space="preserve">V.1.2. </t>
  </si>
  <si>
    <t xml:space="preserve">V.1.3. </t>
  </si>
  <si>
    <t>PBA 2021-2024 (në lekë)</t>
  </si>
  <si>
    <t>Rritja e rolit të qytetarit në aksesin dhe përdorimin e shërbimeve dixhitale në kujdesin shëndetësor</t>
  </si>
  <si>
    <t>Modernizimi i Infrastrukturës dhe Teknologjisë Shëndetësore</t>
  </si>
  <si>
    <t>Fuqizimi i informacionit shëndetësor si nevojë për vendimmarrje në përmirësimin e shëndetit dhe mirëqenies së qytetarëve</t>
  </si>
  <si>
    <t xml:space="preserve">Llogaritë Kombëtare të Shëndetësisë dhe publikimi vjetor i rezultateve </t>
  </si>
  <si>
    <t>Fuqizimi i kapaciteteve për kërkimin shkencor dhe publikimi i evidencave shkencore</t>
  </si>
  <si>
    <t>PBA 2021-2024</t>
  </si>
  <si>
    <t>Hendek financiar 2021-2030</t>
  </si>
  <si>
    <t xml:space="preserve">QËLLIMI I POLITIKËS V: Shëndeti Dixhital </t>
  </si>
  <si>
    <r>
      <t>Kosto totale Qëllimi i Politikës V</t>
    </r>
    <r>
      <rPr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(objektiva specifike 5.1-5,5)</t>
    </r>
  </si>
  <si>
    <r>
      <t>Kosto totale Qëllimi i Politikës III</t>
    </r>
    <r>
      <rPr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(objektiva specifike 3.1-3.3,)</t>
    </r>
  </si>
  <si>
    <t>PBA 2021-2024 ( në Lekë)</t>
  </si>
  <si>
    <t>Buxheti 2025-2030</t>
  </si>
  <si>
    <t>01110 Planifikimi, Menaxhimi dhe Administrimi/ 07450 Shërbime të Shëndetit Publik</t>
  </si>
  <si>
    <t xml:space="preserve"> 07450 Shërbime të Shëndetit Publik/01110 Planifikimi, Menaxhimi dhe Administrimi</t>
  </si>
  <si>
    <t>01110 Planifikimi, Menaxhimi dhe Administrimi</t>
  </si>
  <si>
    <t>MSHMS</t>
  </si>
  <si>
    <t>MSHMS/ISHP/Bashkitë,NjQV /Ministria e Arsimit/Partnerë Ndërkombetarë (UN)</t>
  </si>
  <si>
    <t>MSHMS/ISHP/Bashkitë,NjQV /Ministria e Arsimit/Partnere nderkombetare (UN)</t>
  </si>
  <si>
    <t>MSHMS/Qeversija Lokale /Ministria Mjedisit/Partnerë Ndërkombëtarë (UN)</t>
  </si>
  <si>
    <t>MSHMS/ISHP/OSKSH/NJVKSH</t>
  </si>
  <si>
    <t>MSHMS/ISHP</t>
  </si>
  <si>
    <t>MSHMS/MR/MF</t>
  </si>
  <si>
    <t>MSHMS/ISHP/OSHKSH/NJVKSH/HAP/Partnerë ndërkombëtarë (UN)</t>
  </si>
  <si>
    <t>MSHMS/ISHP/MD/Partnerë ndërkombëtarë (UN)</t>
  </si>
  <si>
    <t>MSHMS/ISHP/QZHF/OSHKSH/OBSH/Partnerë ndërkombëtarë (UN)</t>
  </si>
  <si>
    <t>MSHMS/ISHP/Partnerë ndërkombëtarë (UN)</t>
  </si>
  <si>
    <t xml:space="preserve">MSHMS/HAP/OSHKSH/NJVKSH/QKSHM/BE/OBSH/Partnerë Ndërkombëtarë </t>
  </si>
  <si>
    <t>MSHMS/OSHKSH/FSDKSH/SPITALET/QSH</t>
  </si>
  <si>
    <t>MSHMS/OBSH/BE/ëB/Partnerë Ndërkombëtarë</t>
  </si>
  <si>
    <t>MSHMS/MFE/MJ/MI/OBSH/BE/ëB/Partnerë ndërkombëtarë</t>
  </si>
  <si>
    <t xml:space="preserve">MSHMS/OSHKSH/OBSH/NJVKSH/Partnerë Ndërkombëtarë </t>
  </si>
  <si>
    <t xml:space="preserve">MSHMS/OSHKSH/OBSH/NJVKSH/Partnerë ndërkobëtarë </t>
  </si>
  <si>
    <t xml:space="preserve">MSHMS/OSHKSH/Partnerë Ndërkomëbtarë </t>
  </si>
  <si>
    <t>MSHMS/MFE/FSDKSH</t>
  </si>
  <si>
    <t>MSHMS/MFE/FSDKSH/OSHKSH/QSH/SPITALE/OBSH</t>
  </si>
  <si>
    <t>MSHMS/FSDKSH/AKBPM</t>
  </si>
  <si>
    <t>MSHMS/AKBPM/FSDKSH</t>
  </si>
  <si>
    <t xml:space="preserve">MSHMS/FSDKSH/OSHKSH/AKBPM/QSH/SPITALE/Partnerë Ndërkombëtarë </t>
  </si>
  <si>
    <t>MSHMS/OSHKSH/NJVKSH/FSDKSH/QSH/HAP/Partnerë Ndërkombëtarë/OJQ</t>
  </si>
  <si>
    <t>MSHMS/OSHKSH/NJVKSH/QSH</t>
  </si>
  <si>
    <t>MSHMS/OSHKSH/QSH/QKCA</t>
  </si>
  <si>
    <t>MSHMS/FSDKSH/SPITALET/QKTGJ</t>
  </si>
  <si>
    <t>MSHMS/UMT</t>
  </si>
  <si>
    <t>MSHMS/MD/MFE/MASR/FSDKSH/OSHKSH/UMT/UM/OBSH/HAP/SPITALET</t>
  </si>
  <si>
    <t>MSHMS/QKEV/OSHKSH/QSH/SPITALET/NJVKSH/</t>
  </si>
  <si>
    <t xml:space="preserve">MSHMS/AKSHI/INSTITUCIONET SHëNDETëSORE </t>
  </si>
  <si>
    <t>MSHMS/OSHKSH/NJVKSH/ISHP</t>
  </si>
  <si>
    <t xml:space="preserve">MSHMS/ISHP
</t>
  </si>
  <si>
    <t>MSHMS/OSHKSH/NJVKSH/QKUM/ISHP</t>
  </si>
  <si>
    <t>MSHMS/QKUM</t>
  </si>
  <si>
    <t>MSHMS/KOMITETI TEKNIK I EKSPERTEVE/</t>
  </si>
  <si>
    <t>MSHMS/OSHKSH/AKU/NJVKSH/ISHP</t>
  </si>
  <si>
    <t>MSHMS/OSHKSH/ISHP/NJVKSH</t>
  </si>
  <si>
    <t>MSHMS/ISHP/OSHKSH/NJVKSH/QSH/SPITALE</t>
  </si>
  <si>
    <t xml:space="preserve">MSHMS/QSH/SPITALET/OSHKSH/PARTNERË NDËRKOMBËTARË/AKSHI/OJQ </t>
  </si>
  <si>
    <t>MSHMS/MASR/UMT/SDC/HAP</t>
  </si>
  <si>
    <t>MSHMS/AKSHI/OJQ</t>
  </si>
  <si>
    <t xml:space="preserve">MSHMS/OSHKSH/Banka Botërore/SPITALET </t>
  </si>
  <si>
    <t>MSHMS/AKSHI/SPITALET/QSH</t>
  </si>
  <si>
    <t>MSHMS/ISHP/OSHKSH/FSDKSH/INSTAT/QSH/SPITALET</t>
  </si>
  <si>
    <t>MSHMS/MD/FSDKSH/OSHKSH/ISHP/ISHSH/ISHSH/ OBSH</t>
  </si>
  <si>
    <t>MSHMS/Banka Botërore/Ekspertë ndërkombëtarë/OSHKSH/FSDKSH</t>
  </si>
  <si>
    <t>MSHMS/MASR/UMT/SPITALET</t>
  </si>
  <si>
    <t>07450 Shërbime të Shëndetit Publik/ 07220 Shërbime të Kujdesit Shëndetësor Parësor</t>
  </si>
  <si>
    <t>07450 Shërbime të Shëndetit Publik</t>
  </si>
  <si>
    <t>07450 Shërbime të Shëndetit Publik/07220 Shërbime të Kujdesit Shëndetësor Parësor</t>
  </si>
  <si>
    <t>07330 Shërbime të Kujdesit Shëndetësor Dytësor/07220 Shërbime të Kujdesit Shëndetësor Parësor/07450 Shërbime të Shëndetit Publik</t>
  </si>
  <si>
    <t>07220 Shërbime të Kujdesit Shëndetësor Parësor/07330 Shërbime të Kujdesit Shëndetësor Dytësor/01110 Planifikimi, Menaxhimi dhe Administrimi/07450 Shërbime të Shëndetit Publik</t>
  </si>
  <si>
    <t>07330 Shërbime të Kujdesit Shëndetësor Dytësor/07450 Shërbime të Shëndetit Publik/07220 Shërbime të Kujdesit Shëndetësor Parësor</t>
  </si>
  <si>
    <t xml:space="preserve">01110 Planifikimi, Menaxhimi dhe Administrimi </t>
  </si>
  <si>
    <t xml:space="preserve">01110 Planifikimi, Menaxhimi dhe Administrimi/07330 Shërbime të Kujdesit Shëndetësor Dytësor </t>
  </si>
  <si>
    <t>07220 Shërbime të Kujdesit Shëndetësor Parësor</t>
  </si>
  <si>
    <t>01110 Planifikimi, Menaxhimi dhe Administrimi/07450 Shërbime të Shëndetit Publik/07330 Shërbime të Kujdesit Shëndetësor Dytësor/07220 Shërbime të Kujdesit Shëndetësor Parësor</t>
  </si>
  <si>
    <t>07450 Shërbime të Shëndetit Publik/07330 Shërbime të Kujdesit Shëndetësor Dytësor</t>
  </si>
  <si>
    <t>01110 Planifikimi, Menaxhimi dhe Administrimi/07330 Shërbime të Kujdesit Shëndetësor Dytësor</t>
  </si>
  <si>
    <t>07330 Shërbime të Kujdesit Shëndetësor Dytësor/07220 Shërbime të Kujdesit Shëndetësor Parësor</t>
  </si>
  <si>
    <t>09450 Arsimi i lartë/01110 Planifikimi, Menaxhimi dhe Administrimi</t>
  </si>
  <si>
    <t>07220 Shërbime të Kujdesit Shëndetësor Parësor/07450 Shërbime të Shëndetit Publik</t>
  </si>
  <si>
    <t>07460 Shërbimi Kombëtar i Urgjencës, 07330 Shërbime të kujdesit shëndetësor dytësor</t>
  </si>
  <si>
    <t>07450 Shërbime të Shëndetit Publik/01110 Planifikimi, Menaxhimi dhe Administrimi</t>
  </si>
  <si>
    <t>01110 Planifikim Menaxhim Administrim</t>
  </si>
  <si>
    <t>0110 Planifikim Menaxhim Administrim/ 07220 Shërbime të Kujdesit Shëndetësor Parësor</t>
  </si>
  <si>
    <t>07330 Shërbime të Kujdesit Shëndetësor Dytësor</t>
  </si>
  <si>
    <t>Fuqizimi i promovimit të një stili jetese të shëndetshme</t>
  </si>
  <si>
    <t>MSHMS/ISHP/OSHKSH/NJVKSH/QSH/SPITALET</t>
  </si>
  <si>
    <t>MSHMS/ISHP/QRTF/OSHKSH/OBSH/Partnerë ndërkombëtarë (UN)</t>
  </si>
  <si>
    <t xml:space="preserve">Përmirësimi i programeve mbështetëse socio -shëndetësore (integruese) të shëndetit mendor, si dhe burimeve dhe kapaciteteve për zbulimin e hershëm dhe ndërhyrjet për crregullimet e shëndetit mendor. </t>
  </si>
  <si>
    <t xml:space="preserve">Objektivi specifik: Përmirësimi i programeve mbështetëse socio -shëndetësore (integruese) të shëndetit mendor, si dhe burimeve dhe kapaciteteve për zbulimin e hershëm dhe ndërhyrjet për crregullimet e shëndetit mendor. </t>
  </si>
  <si>
    <t>Fuqizimi i ndërhyrjeve që mbështesin Shëndetin Mendor dhe zbulimin e hershëm të tij</t>
  </si>
  <si>
    <t xml:space="preserve">MSHMS/OSHKSH/OBSH/NJVKSH/Partnerë ndërkombëtarë </t>
  </si>
  <si>
    <t xml:space="preserve">MSHMS/OSHKSH/Partnerë Ndërkombetarë </t>
  </si>
  <si>
    <t>Garantimi i efeciensës së shërbimit për sistemin spitalor nëpërmjet zhvillimit të 4 Poleve Rajonalë Referencialë të Specializuar.</t>
  </si>
  <si>
    <t>Sigurimi i gatishmërisë kombëtare dhe rajonale për reagimin e koordinuar ndaj emergjencave shëndetësore</t>
  </si>
  <si>
    <t>MSHMS/QKUM/QSUT shrebimet e urgjences'</t>
  </si>
  <si>
    <t xml:space="preserve">MSHMS/OSHKSH/BB/SPITALET </t>
  </si>
  <si>
    <t>MSHMS/ISHP/OSHKSH/FSDKSH/INSTAT/QSH/SPITALET?OBSH/BB/Partnere nderkombetare</t>
  </si>
  <si>
    <t>MSHMS/UMT/SPITALET/INSTITUCIONE AKADEMIKE, SDC/HAP</t>
  </si>
  <si>
    <t>Kosto totale ne EUR
(kursi kembimit: 1 EUR = 123ALL)</t>
  </si>
  <si>
    <t>1 euro 123 Leke</t>
  </si>
  <si>
    <t xml:space="preserve"> Buxhetin 2025-2030</t>
  </si>
  <si>
    <t>III. Programi buxhetor që kontribuon për qëllimin e politikës: 
01110 Planifikimi, Menaxhimi dhe Administrimi/ 07450 Shërbime të Shëndetit Publik/07220 Shërbime të Kujdesit Shëndetësor Parësor/07330 Shërbime të Kujdesit Shëndetësor Dytësor</t>
  </si>
  <si>
    <t xml:space="preserve">III. Programi buxhetor që kontribuon për qëllimin e politikës: 
01110 Planifikimi, Menaxhimi dhe Administrimi/ 07450 Shërbime të Shëndetit Publik/07220 Shërbime të Kujdesit Shëndetësor Parësor/07330 Shërbime të Kujdesit Shëndetësor Dytësor/07460 Shërbimi Kombëtar i Urgjencës, </t>
  </si>
  <si>
    <t>Health System Improvement Project (HSIP)/Save the Children Shkolla PER SHENDETIN</t>
  </si>
  <si>
    <t>UNFPA</t>
  </si>
  <si>
    <t>OBSH</t>
  </si>
  <si>
    <t>HAP</t>
  </si>
  <si>
    <t>BB</t>
  </si>
  <si>
    <t>BB Health System Improvement Project (HSIP)/CEB Ndertimi i spitalit te semundjeve te brendshme (8 katshi) ne QSUT-kredia</t>
  </si>
  <si>
    <t>HAP/Health for All SDC</t>
  </si>
  <si>
    <t>BB/Health System Improvement Project (HSIP)</t>
  </si>
  <si>
    <t>BB Health System Improvement Project (HSIP)/OBSH</t>
  </si>
  <si>
    <t>CEB/BB Health System Improvement Project (HSIP)</t>
  </si>
  <si>
    <t>GLOBAL FOND/Shtrirja dhe sigurimi i qendrueshmërisë së përgjigjes kombëtare ndaj HIV/AIDS dhe TB në popullatat kyce</t>
  </si>
  <si>
    <t>SDC Investime ne qendrat shendetesore te qarqeve Fier dhe Diber/Rikonstruksion dhe pajisje 5 poliklinikave QEV. ITAL/GJYSEMHENA Investime ne qendrat shendetesore nga Fondacioni Gjysmehena e Kuqe dhe Fondacioni Miresia</t>
  </si>
  <si>
    <t>OBSH/HAP Health for All SDC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</si>
</sst>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4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i/>
      <sz val="9"/>
      <color rgb="FFFF0000"/>
      <name val="Arial"/>
      <family val="2"/>
    </font>
    <font>
      <b/>
      <sz val="9"/>
      <color rgb="FFFFFFFF"/>
      <name val="Arial"/>
      <family val="2"/>
    </font>
    <font>
      <b/>
      <i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0070C0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FF0000"/>
      <name val="Times New Roman"/>
      <family val="1"/>
    </font>
    <font>
      <b/>
      <sz val="12"/>
      <color rgb="FFFF0000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3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4472C4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indexed="64"/>
      </right>
      <top/>
      <bottom style="medium">
        <color rgb="FF4472C4"/>
      </bottom>
      <diagonal/>
    </border>
    <border>
      <left style="medium">
        <color indexed="64"/>
      </left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 style="medium">
        <color rgb="FF8EAADB"/>
      </right>
      <top/>
      <bottom/>
      <diagonal/>
    </border>
    <border>
      <left style="medium">
        <color indexed="64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indexed="64"/>
      </right>
      <top style="medium">
        <color rgb="FF4472C4"/>
      </top>
      <bottom/>
      <diagonal/>
    </border>
    <border>
      <left style="medium">
        <color rgb="FF8EAADB"/>
      </left>
      <right style="medium">
        <color indexed="64"/>
      </right>
      <top/>
      <bottom style="medium">
        <color rgb="FF8EAADB"/>
      </bottom>
      <diagonal/>
    </border>
    <border>
      <left style="medium">
        <color indexed="64"/>
      </left>
      <right style="medium">
        <color rgb="FF8EAADB"/>
      </right>
      <top style="medium">
        <color rgb="FF8EAADB"/>
      </top>
      <bottom/>
      <diagonal/>
    </border>
    <border>
      <left style="medium">
        <color indexed="64"/>
      </left>
      <right/>
      <top/>
      <bottom style="medium">
        <color rgb="FF4472C4"/>
      </bottom>
      <diagonal/>
    </border>
    <border>
      <left style="medium">
        <color indexed="64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rgb="FF8EAADB"/>
      </left>
      <right style="medium">
        <color rgb="FF8EAADB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7">
    <xf numFmtId="0" fontId="0" fillId="0" borderId="0" xfId="0"/>
    <xf numFmtId="3" fontId="8" fillId="5" borderId="0" xfId="0" applyNumberFormat="1" applyFont="1" applyFill="1"/>
    <xf numFmtId="3" fontId="8" fillId="6" borderId="0" xfId="0" applyNumberFormat="1" applyFont="1" applyFill="1"/>
    <xf numFmtId="0" fontId="11" fillId="5" borderId="0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vertical="center"/>
    </xf>
    <xf numFmtId="3" fontId="0" fillId="0" borderId="0" xfId="0" applyNumberFormat="1"/>
    <xf numFmtId="0" fontId="0" fillId="8" borderId="29" xfId="0" applyFill="1" applyBorder="1" applyAlignment="1">
      <alignment vertical="center" wrapText="1"/>
    </xf>
    <xf numFmtId="0" fontId="14" fillId="9" borderId="30" xfId="0" applyFont="1" applyFill="1" applyBorder="1" applyAlignment="1">
      <alignment horizontal="center" vertical="center" wrapText="1"/>
    </xf>
    <xf numFmtId="3" fontId="14" fillId="9" borderId="30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3" fontId="12" fillId="0" borderId="0" xfId="0" applyNumberFormat="1" applyFont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0" fillId="8" borderId="31" xfId="0" applyFill="1" applyBorder="1" applyAlignment="1">
      <alignment vertical="center" wrapText="1"/>
    </xf>
    <xf numFmtId="0" fontId="15" fillId="9" borderId="32" xfId="0" applyFont="1" applyFill="1" applyBorder="1" applyAlignment="1">
      <alignment horizontal="right" vertical="center" wrapText="1"/>
    </xf>
    <xf numFmtId="0" fontId="16" fillId="0" borderId="33" xfId="0" applyFont="1" applyBorder="1" applyAlignment="1">
      <alignment horizontal="right" vertical="center" wrapText="1"/>
    </xf>
    <xf numFmtId="0" fontId="18" fillId="0" borderId="34" xfId="0" applyFont="1" applyBorder="1" applyAlignment="1">
      <alignment horizontal="right" vertical="center" wrapText="1"/>
    </xf>
    <xf numFmtId="0" fontId="0" fillId="0" borderId="0" xfId="0"/>
    <xf numFmtId="3" fontId="8" fillId="5" borderId="0" xfId="0" applyNumberFormat="1" applyFont="1" applyFill="1"/>
    <xf numFmtId="3" fontId="17" fillId="7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27" fillId="7" borderId="7" xfId="0" applyFont="1" applyFill="1" applyBorder="1" applyAlignment="1">
      <alignment vertical="center" wrapText="1"/>
    </xf>
    <xf numFmtId="0" fontId="7" fillId="0" borderId="0" xfId="0" applyFont="1"/>
    <xf numFmtId="3" fontId="7" fillId="0" borderId="0" xfId="0" applyNumberFormat="1" applyFont="1"/>
    <xf numFmtId="0" fontId="19" fillId="8" borderId="26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9" fontId="0" fillId="0" borderId="0" xfId="0" applyNumberFormat="1"/>
    <xf numFmtId="0" fontId="35" fillId="11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36" fillId="0" borderId="0" xfId="0" applyFont="1"/>
    <xf numFmtId="0" fontId="36" fillId="11" borderId="0" xfId="0" applyFont="1" applyFill="1"/>
    <xf numFmtId="0" fontId="38" fillId="11" borderId="21" xfId="0" applyFont="1" applyFill="1" applyBorder="1" applyAlignment="1">
      <alignment horizontal="center" vertical="center" wrapText="1"/>
    </xf>
    <xf numFmtId="0" fontId="35" fillId="11" borderId="21" xfId="0" applyFont="1" applyFill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left" vertical="center" wrapText="1"/>
    </xf>
    <xf numFmtId="0" fontId="35" fillId="11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8" fillId="11" borderId="58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14" borderId="6" xfId="0" applyFont="1" applyFill="1" applyBorder="1" applyAlignment="1">
      <alignment horizontal="center" vertical="center" wrapText="1"/>
    </xf>
    <xf numFmtId="0" fontId="38" fillId="14" borderId="1" xfId="0" applyFont="1" applyFill="1" applyBorder="1" applyAlignment="1">
      <alignment horizontal="left" vertical="center" wrapText="1"/>
    </xf>
    <xf numFmtId="0" fontId="38" fillId="14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7" fillId="11" borderId="0" xfId="0" applyFont="1" applyFill="1"/>
    <xf numFmtId="0" fontId="38" fillId="11" borderId="1" xfId="0" applyFont="1" applyFill="1" applyBorder="1" applyAlignment="1">
      <alignment horizontal="left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left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  <xf numFmtId="0" fontId="40" fillId="14" borderId="1" xfId="0" applyFont="1" applyFill="1" applyBorder="1" applyAlignment="1">
      <alignment horizontal="left" vertical="center" wrapText="1"/>
    </xf>
    <xf numFmtId="0" fontId="37" fillId="14" borderId="1" xfId="0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vertical="center" wrapText="1"/>
    </xf>
    <xf numFmtId="0" fontId="37" fillId="11" borderId="45" xfId="0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left" vertical="center" wrapText="1"/>
    </xf>
    <xf numFmtId="0" fontId="39" fillId="11" borderId="45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left"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32" fillId="0" borderId="17" xfId="0" applyFont="1" applyBorder="1" applyAlignment="1">
      <alignment wrapText="1"/>
    </xf>
    <xf numFmtId="3" fontId="25" fillId="0" borderId="62" xfId="1" applyNumberFormat="1" applyFont="1" applyFill="1" applyBorder="1" applyAlignment="1">
      <alignment horizontal="center" vertical="center" wrapText="1"/>
    </xf>
    <xf numFmtId="0" fontId="1" fillId="0" borderId="58" xfId="0" applyFont="1" applyBorder="1" applyAlignment="1">
      <alignment wrapText="1"/>
    </xf>
    <xf numFmtId="0" fontId="1" fillId="0" borderId="74" xfId="0" applyFont="1" applyBorder="1" applyAlignment="1">
      <alignment wrapText="1"/>
    </xf>
    <xf numFmtId="0" fontId="9" fillId="0" borderId="7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0" fillId="15" borderId="6" xfId="0" applyFont="1" applyFill="1" applyBorder="1" applyAlignment="1">
      <alignment horizontal="center" vertical="center" wrapText="1"/>
    </xf>
    <xf numFmtId="0" fontId="40" fillId="11" borderId="0" xfId="0" applyFont="1" applyFill="1"/>
    <xf numFmtId="165" fontId="36" fillId="0" borderId="0" xfId="1" applyNumberFormat="1" applyFont="1" applyFill="1" applyAlignment="1">
      <alignment horizontal="center" vertical="center"/>
    </xf>
    <xf numFmtId="165" fontId="36" fillId="0" borderId="0" xfId="1" applyNumberFormat="1" applyFont="1" applyAlignment="1">
      <alignment horizontal="center" vertical="center"/>
    </xf>
    <xf numFmtId="165" fontId="45" fillId="0" borderId="0" xfId="1" applyNumberFormat="1" applyFont="1" applyFill="1" applyAlignment="1">
      <alignment horizontal="center" vertical="center"/>
    </xf>
    <xf numFmtId="165" fontId="45" fillId="0" borderId="0" xfId="1" applyNumberFormat="1" applyFont="1" applyAlignment="1">
      <alignment horizontal="center" vertical="center"/>
    </xf>
    <xf numFmtId="165" fontId="38" fillId="11" borderId="15" xfId="1" applyNumberFormat="1" applyFont="1" applyFill="1" applyBorder="1" applyAlignment="1">
      <alignment horizontal="center" vertical="center" wrapText="1"/>
    </xf>
    <xf numFmtId="165" fontId="38" fillId="11" borderId="8" xfId="1" applyNumberFormat="1" applyFont="1" applyFill="1" applyBorder="1" applyAlignment="1">
      <alignment horizontal="center" vertical="center" wrapText="1"/>
    </xf>
    <xf numFmtId="165" fontId="38" fillId="11" borderId="13" xfId="1" applyNumberFormat="1" applyFont="1" applyFill="1" applyBorder="1" applyAlignment="1">
      <alignment horizontal="center" vertical="center" wrapText="1"/>
    </xf>
    <xf numFmtId="165" fontId="38" fillId="11" borderId="14" xfId="1" applyNumberFormat="1" applyFont="1" applyFill="1" applyBorder="1" applyAlignment="1">
      <alignment horizontal="center" vertical="center" wrapText="1"/>
    </xf>
    <xf numFmtId="165" fontId="35" fillId="11" borderId="21" xfId="1" applyNumberFormat="1" applyFont="1" applyFill="1" applyBorder="1" applyAlignment="1">
      <alignment horizontal="center" vertical="center" wrapText="1"/>
    </xf>
    <xf numFmtId="165" fontId="35" fillId="0" borderId="11" xfId="1" applyNumberFormat="1" applyFont="1" applyBorder="1" applyAlignment="1">
      <alignment horizontal="center" vertical="center" wrapText="1"/>
    </xf>
    <xf numFmtId="165" fontId="35" fillId="11" borderId="1" xfId="1" applyNumberFormat="1" applyFont="1" applyFill="1" applyBorder="1" applyAlignment="1">
      <alignment horizontal="center" vertical="center" wrapText="1"/>
    </xf>
    <xf numFmtId="165" fontId="35" fillId="11" borderId="12" xfId="1" applyNumberFormat="1" applyFont="1" applyFill="1" applyBorder="1" applyAlignment="1">
      <alignment horizontal="center" vertical="center" wrapText="1"/>
    </xf>
    <xf numFmtId="165" fontId="40" fillId="14" borderId="1" xfId="1" applyNumberFormat="1" applyFont="1" applyFill="1" applyBorder="1" applyAlignment="1">
      <alignment horizontal="center" vertical="center" wrapText="1"/>
    </xf>
    <xf numFmtId="165" fontId="40" fillId="14" borderId="12" xfId="1" applyNumberFormat="1" applyFont="1" applyFill="1" applyBorder="1" applyAlignment="1">
      <alignment horizontal="center" vertical="center" wrapText="1"/>
    </xf>
    <xf numFmtId="165" fontId="40" fillId="15" borderId="1" xfId="1" applyNumberFormat="1" applyFont="1" applyFill="1" applyBorder="1" applyAlignment="1">
      <alignment horizontal="center" vertical="center" wrapText="1"/>
    </xf>
    <xf numFmtId="165" fontId="40" fillId="12" borderId="1" xfId="1" applyNumberFormat="1" applyFont="1" applyFill="1" applyBorder="1" applyAlignment="1">
      <alignment horizontal="center" vertical="center" wrapText="1"/>
    </xf>
    <xf numFmtId="165" fontId="36" fillId="0" borderId="0" xfId="0" applyNumberFormat="1" applyFont="1"/>
    <xf numFmtId="165" fontId="40" fillId="11" borderId="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43" fillId="13" borderId="2" xfId="0" applyFont="1" applyFill="1" applyBorder="1" applyAlignment="1">
      <alignment horizontal="left" vertical="center" wrapText="1"/>
    </xf>
    <xf numFmtId="0" fontId="36" fillId="0" borderId="0" xfId="0" applyFont="1" applyAlignment="1">
      <alignment wrapText="1"/>
    </xf>
    <xf numFmtId="0" fontId="34" fillId="0" borderId="17" xfId="0" applyFont="1" applyBorder="1" applyAlignment="1">
      <alignment wrapText="1"/>
    </xf>
    <xf numFmtId="165" fontId="38" fillId="11" borderId="1" xfId="1" applyNumberFormat="1" applyFont="1" applyFill="1" applyBorder="1" applyAlignment="1">
      <alignment horizontal="center" vertical="center" wrapText="1"/>
    </xf>
    <xf numFmtId="0" fontId="35" fillId="11" borderId="21" xfId="0" applyFont="1" applyFill="1" applyBorder="1" applyAlignment="1">
      <alignment horizontal="left" vertical="center" wrapText="1"/>
    </xf>
    <xf numFmtId="0" fontId="38" fillId="11" borderId="6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3" fontId="29" fillId="0" borderId="78" xfId="0" applyNumberFormat="1" applyFont="1" applyBorder="1" applyAlignment="1">
      <alignment horizontal="center" vertical="center"/>
    </xf>
    <xf numFmtId="165" fontId="38" fillId="11" borderId="28" xfId="1" applyNumberFormat="1" applyFont="1" applyFill="1" applyBorder="1" applyAlignment="1">
      <alignment horizontal="center" vertical="center" wrapText="1"/>
    </xf>
    <xf numFmtId="165" fontId="38" fillId="11" borderId="27" xfId="1" applyNumberFormat="1" applyFont="1" applyFill="1" applyBorder="1" applyAlignment="1">
      <alignment horizontal="center" vertical="center" wrapText="1"/>
    </xf>
    <xf numFmtId="0" fontId="41" fillId="11" borderId="24" xfId="0" applyFont="1" applyFill="1" applyBorder="1" applyAlignment="1">
      <alignment vertical="center" wrapText="1"/>
    </xf>
    <xf numFmtId="165" fontId="11" fillId="0" borderId="23" xfId="1" applyNumberFormat="1" applyFont="1" applyFill="1" applyBorder="1" applyAlignment="1">
      <alignment horizontal="center" vertical="center" wrapText="1"/>
    </xf>
    <xf numFmtId="165" fontId="22" fillId="11" borderId="50" xfId="1" applyNumberFormat="1" applyFont="1" applyFill="1" applyBorder="1" applyAlignment="1">
      <alignment horizontal="center" vertical="center" wrapText="1"/>
    </xf>
    <xf numFmtId="165" fontId="22" fillId="11" borderId="18" xfId="1" applyNumberFormat="1" applyFont="1" applyFill="1" applyBorder="1" applyAlignment="1">
      <alignment horizontal="center" vertical="center" wrapText="1"/>
    </xf>
    <xf numFmtId="165" fontId="11" fillId="0" borderId="18" xfId="1" applyNumberFormat="1" applyFont="1" applyBorder="1" applyAlignment="1">
      <alignment horizontal="center" vertical="center" wrapText="1"/>
    </xf>
    <xf numFmtId="165" fontId="11" fillId="0" borderId="50" xfId="1" applyNumberFormat="1" applyFont="1" applyBorder="1" applyAlignment="1">
      <alignment horizontal="center" vertical="center" wrapText="1"/>
    </xf>
    <xf numFmtId="165" fontId="11" fillId="0" borderId="17" xfId="1" applyNumberFormat="1" applyFont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center" vertical="center" wrapText="1"/>
    </xf>
    <xf numFmtId="165" fontId="25" fillId="0" borderId="50" xfId="1" applyNumberFormat="1" applyFont="1" applyFill="1" applyBorder="1" applyAlignment="1">
      <alignment horizontal="center" vertical="center" wrapText="1"/>
    </xf>
    <xf numFmtId="165" fontId="25" fillId="0" borderId="17" xfId="1" applyNumberFormat="1" applyFont="1" applyFill="1" applyBorder="1" applyAlignment="1">
      <alignment horizontal="center" vertical="center" wrapText="1"/>
    </xf>
    <xf numFmtId="165" fontId="25" fillId="0" borderId="19" xfId="1" applyNumberFormat="1" applyFont="1" applyFill="1" applyBorder="1" applyAlignment="1">
      <alignment horizontal="center" vertical="center" wrapText="1"/>
    </xf>
    <xf numFmtId="165" fontId="22" fillId="11" borderId="17" xfId="1" applyNumberFormat="1" applyFont="1" applyFill="1" applyBorder="1" applyAlignment="1">
      <alignment horizontal="center" vertical="center" wrapText="1"/>
    </xf>
    <xf numFmtId="165" fontId="22" fillId="11" borderId="19" xfId="1" applyNumberFormat="1" applyFont="1" applyFill="1" applyBorder="1" applyAlignment="1">
      <alignment horizontal="center" vertical="center" wrapText="1"/>
    </xf>
    <xf numFmtId="165" fontId="11" fillId="0" borderId="19" xfId="1" applyNumberFormat="1" applyFont="1" applyBorder="1" applyAlignment="1">
      <alignment horizontal="center" vertical="center" wrapText="1"/>
    </xf>
    <xf numFmtId="165" fontId="9" fillId="0" borderId="76" xfId="1" applyNumberFormat="1" applyFont="1" applyFill="1" applyBorder="1" applyAlignment="1">
      <alignment horizontal="center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165" fontId="9" fillId="0" borderId="46" xfId="1" applyNumberFormat="1" applyFont="1" applyFill="1" applyBorder="1" applyAlignment="1">
      <alignment horizontal="center" vertical="center" wrapText="1"/>
    </xf>
    <xf numFmtId="165" fontId="11" fillId="0" borderId="46" xfId="1" applyNumberFormat="1" applyFont="1" applyFill="1" applyBorder="1" applyAlignment="1">
      <alignment horizontal="center" vertical="center" wrapText="1"/>
    </xf>
    <xf numFmtId="165" fontId="9" fillId="0" borderId="77" xfId="1" applyNumberFormat="1" applyFont="1" applyFill="1" applyBorder="1" applyAlignment="1">
      <alignment horizontal="center" vertical="center" wrapText="1"/>
    </xf>
    <xf numFmtId="165" fontId="11" fillId="0" borderId="47" xfId="1" applyNumberFormat="1" applyFont="1" applyFill="1" applyBorder="1" applyAlignment="1">
      <alignment horizontal="center" vertical="center" wrapText="1"/>
    </xf>
    <xf numFmtId="165" fontId="8" fillId="0" borderId="55" xfId="1" applyNumberFormat="1" applyFont="1" applyBorder="1" applyAlignment="1">
      <alignment horizontal="center" vertical="center"/>
    </xf>
    <xf numFmtId="165" fontId="9" fillId="0" borderId="58" xfId="1" applyNumberFormat="1" applyFont="1" applyFill="1" applyBorder="1" applyAlignment="1">
      <alignment horizontal="center" vertical="center" wrapText="1"/>
    </xf>
    <xf numFmtId="165" fontId="9" fillId="0" borderId="68" xfId="1" applyNumberFormat="1" applyFont="1" applyFill="1" applyBorder="1" applyAlignment="1">
      <alignment horizontal="center" vertical="center" wrapText="1"/>
    </xf>
    <xf numFmtId="165" fontId="11" fillId="0" borderId="49" xfId="1" applyNumberFormat="1" applyFont="1" applyFill="1" applyBorder="1" applyAlignment="1">
      <alignment horizontal="center" vertical="center" wrapText="1"/>
    </xf>
    <xf numFmtId="165" fontId="9" fillId="0" borderId="55" xfId="1" applyNumberFormat="1" applyFont="1" applyFill="1" applyBorder="1" applyAlignment="1">
      <alignment horizontal="center" vertical="center" wrapText="1"/>
    </xf>
    <xf numFmtId="165" fontId="11" fillId="0" borderId="68" xfId="1" applyNumberFormat="1" applyFont="1" applyFill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 wrapText="1"/>
    </xf>
    <xf numFmtId="165" fontId="9" fillId="0" borderId="13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5" fontId="11" fillId="0" borderId="13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center" wrapText="1"/>
    </xf>
    <xf numFmtId="165" fontId="11" fillId="0" borderId="16" xfId="1" applyNumberFormat="1" applyFont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5" fontId="11" fillId="0" borderId="77" xfId="1" applyNumberFormat="1" applyFont="1" applyFill="1" applyBorder="1" applyAlignment="1">
      <alignment horizontal="center" vertical="center" wrapText="1"/>
    </xf>
    <xf numFmtId="165" fontId="9" fillId="0" borderId="49" xfId="1" applyNumberFormat="1" applyFont="1" applyFill="1" applyBorder="1" applyAlignment="1">
      <alignment horizontal="center" vertical="center" wrapText="1"/>
    </xf>
    <xf numFmtId="165" fontId="9" fillId="0" borderId="69" xfId="1" applyNumberFormat="1" applyFont="1" applyFill="1" applyBorder="1" applyAlignment="1">
      <alignment horizontal="center" vertical="center" wrapText="1"/>
    </xf>
    <xf numFmtId="165" fontId="25" fillId="0" borderId="18" xfId="1" applyNumberFormat="1" applyFont="1" applyFill="1" applyBorder="1" applyAlignment="1">
      <alignment horizontal="center" vertical="center" wrapText="1"/>
    </xf>
    <xf numFmtId="165" fontId="22" fillId="11" borderId="62" xfId="1" applyNumberFormat="1" applyFont="1" applyFill="1" applyBorder="1" applyAlignment="1">
      <alignment horizontal="center" vertical="center" wrapText="1"/>
    </xf>
    <xf numFmtId="165" fontId="22" fillId="11" borderId="63" xfId="1" applyNumberFormat="1" applyFont="1" applyFill="1" applyBorder="1" applyAlignment="1">
      <alignment horizontal="center" vertical="center" wrapText="1"/>
    </xf>
    <xf numFmtId="165" fontId="22" fillId="11" borderId="65" xfId="1" applyNumberFormat="1" applyFont="1" applyFill="1" applyBorder="1" applyAlignment="1">
      <alignment horizontal="center" vertical="center" wrapText="1"/>
    </xf>
    <xf numFmtId="165" fontId="11" fillId="0" borderId="64" xfId="1" applyNumberFormat="1" applyFont="1" applyBorder="1" applyAlignment="1">
      <alignment horizontal="center" vertical="center" wrapText="1"/>
    </xf>
    <xf numFmtId="165" fontId="11" fillId="0" borderId="62" xfId="1" applyNumberFormat="1" applyFont="1" applyBorder="1" applyAlignment="1">
      <alignment horizontal="center" vertical="center" wrapText="1"/>
    </xf>
    <xf numFmtId="165" fontId="25" fillId="0" borderId="62" xfId="1" applyNumberFormat="1" applyFont="1" applyFill="1" applyBorder="1" applyAlignment="1">
      <alignment horizontal="center" vertical="center" wrapText="1"/>
    </xf>
    <xf numFmtId="165" fontId="17" fillId="7" borderId="2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0" fillId="4" borderId="1" xfId="1" applyNumberFormat="1" applyFont="1" applyFill="1" applyBorder="1" applyAlignment="1">
      <alignment horizontal="center" vertical="center"/>
    </xf>
    <xf numFmtId="165" fontId="31" fillId="0" borderId="0" xfId="1" applyNumberFormat="1" applyFont="1" applyAlignment="1">
      <alignment horizontal="center" vertical="center"/>
    </xf>
    <xf numFmtId="165" fontId="30" fillId="3" borderId="1" xfId="1" applyNumberFormat="1" applyFont="1" applyFill="1" applyBorder="1" applyAlignment="1">
      <alignment horizontal="center" vertical="center" wrapText="1"/>
    </xf>
    <xf numFmtId="165" fontId="30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/>
    </xf>
    <xf numFmtId="165" fontId="7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19" fillId="8" borderId="0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165" fontId="46" fillId="16" borderId="1" xfId="1" applyNumberFormat="1" applyFont="1" applyFill="1" applyBorder="1" applyAlignment="1">
      <alignment horizontal="center" vertical="center"/>
    </xf>
    <xf numFmtId="9" fontId="26" fillId="16" borderId="1" xfId="12" applyFont="1" applyFill="1" applyBorder="1" applyAlignment="1">
      <alignment horizontal="center" vertical="center"/>
    </xf>
    <xf numFmtId="9" fontId="26" fillId="0" borderId="0" xfId="12" applyFont="1" applyAlignment="1">
      <alignment horizontal="center" vertical="center"/>
    </xf>
    <xf numFmtId="0" fontId="9" fillId="0" borderId="8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5" fontId="9" fillId="0" borderId="84" xfId="1" applyNumberFormat="1" applyFont="1" applyFill="1" applyBorder="1" applyAlignment="1">
      <alignment horizontal="center" vertical="center" wrapText="1"/>
    </xf>
    <xf numFmtId="165" fontId="9" fillId="0" borderId="16" xfId="1" applyNumberFormat="1" applyFont="1" applyFill="1" applyBorder="1" applyAlignment="1">
      <alignment horizontal="center" vertical="center" wrapText="1"/>
    </xf>
    <xf numFmtId="165" fontId="11" fillId="0" borderId="16" xfId="1" applyNumberFormat="1" applyFont="1" applyFill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165" fontId="11" fillId="0" borderId="84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Border="1" applyAlignment="1">
      <alignment horizontal="center" vertical="center"/>
    </xf>
    <xf numFmtId="0" fontId="1" fillId="0" borderId="59" xfId="0" applyNumberFormat="1" applyFont="1" applyBorder="1" applyAlignment="1">
      <alignment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165" fontId="9" fillId="0" borderId="75" xfId="1" applyNumberFormat="1" applyFont="1" applyFill="1" applyBorder="1" applyAlignment="1">
      <alignment horizontal="center" vertical="center" wrapText="1"/>
    </xf>
    <xf numFmtId="165" fontId="11" fillId="0" borderId="75" xfId="1" applyNumberFormat="1" applyFont="1" applyFill="1" applyBorder="1" applyAlignment="1">
      <alignment horizontal="center" vertical="center" wrapText="1"/>
    </xf>
    <xf numFmtId="165" fontId="9" fillId="0" borderId="59" xfId="1" applyNumberFormat="1" applyFont="1" applyFill="1" applyBorder="1" applyAlignment="1">
      <alignment horizontal="center" vertical="center" wrapText="1"/>
    </xf>
    <xf numFmtId="165" fontId="11" fillId="0" borderId="25" xfId="1" applyNumberFormat="1" applyFont="1" applyFill="1" applyBorder="1" applyAlignment="1">
      <alignment horizontal="center" vertical="center" wrapText="1"/>
    </xf>
    <xf numFmtId="165" fontId="8" fillId="0" borderId="23" xfId="1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165" fontId="9" fillId="0" borderId="81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65" fontId="11" fillId="0" borderId="55" xfId="1" applyNumberFormat="1" applyFont="1" applyFill="1" applyBorder="1" applyAlignment="1">
      <alignment horizontal="center" vertical="center" wrapText="1"/>
    </xf>
    <xf numFmtId="165" fontId="25" fillId="0" borderId="71" xfId="1" applyNumberFormat="1" applyFont="1" applyFill="1" applyBorder="1" applyAlignment="1">
      <alignment horizontal="center" vertical="center" wrapText="1"/>
    </xf>
    <xf numFmtId="165" fontId="17" fillId="7" borderId="82" xfId="1" applyNumberFormat="1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7" fillId="7" borderId="78" xfId="1" applyNumberFormat="1" applyFont="1" applyFill="1" applyBorder="1" applyAlignment="1">
      <alignment horizontal="center" vertical="center"/>
    </xf>
    <xf numFmtId="165" fontId="17" fillId="7" borderId="69" xfId="1" applyNumberFormat="1" applyFont="1" applyFill="1" applyBorder="1" applyAlignment="1">
      <alignment horizontal="center" vertical="center"/>
    </xf>
    <xf numFmtId="165" fontId="17" fillId="7" borderId="72" xfId="1" applyNumberFormat="1" applyFont="1" applyFill="1" applyBorder="1" applyAlignment="1">
      <alignment horizontal="center" vertical="center"/>
    </xf>
    <xf numFmtId="0" fontId="41" fillId="11" borderId="12" xfId="0" applyFont="1" applyFill="1" applyBorder="1" applyAlignment="1">
      <alignment vertical="center" wrapText="1"/>
    </xf>
    <xf numFmtId="0" fontId="36" fillId="11" borderId="1" xfId="0" applyFont="1" applyFill="1" applyBorder="1" applyAlignment="1">
      <alignment wrapText="1"/>
    </xf>
    <xf numFmtId="0" fontId="36" fillId="13" borderId="2" xfId="0" applyFont="1" applyFill="1" applyBorder="1" applyAlignment="1">
      <alignment horizontal="center" wrapText="1"/>
    </xf>
    <xf numFmtId="0" fontId="37" fillId="11" borderId="51" xfId="0" applyFont="1" applyFill="1" applyBorder="1" applyAlignment="1">
      <alignment vertical="center" wrapText="1"/>
    </xf>
    <xf numFmtId="0" fontId="36" fillId="11" borderId="1" xfId="0" applyFont="1" applyFill="1" applyBorder="1" applyAlignment="1">
      <alignment horizontal="left" vertical="center" wrapText="1"/>
    </xf>
    <xf numFmtId="0" fontId="36" fillId="11" borderId="3" xfId="0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horizontal="center" vertical="center" wrapText="1"/>
    </xf>
    <xf numFmtId="0" fontId="37" fillId="15" borderId="1" xfId="0" applyFont="1" applyFill="1" applyBorder="1" applyAlignment="1">
      <alignment horizontal="center" vertical="center" wrapText="1"/>
    </xf>
    <xf numFmtId="0" fontId="37" fillId="11" borderId="42" xfId="0" applyFont="1" applyFill="1" applyBorder="1" applyAlignment="1">
      <alignment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6" fillId="13" borderId="2" xfId="0" applyFont="1" applyFill="1" applyBorder="1" applyAlignment="1">
      <alignment wrapText="1"/>
    </xf>
    <xf numFmtId="0" fontId="36" fillId="11" borderId="0" xfId="0" applyFont="1" applyFill="1" applyAlignment="1">
      <alignment wrapText="1"/>
    </xf>
    <xf numFmtId="0" fontId="36" fillId="11" borderId="1" xfId="0" applyFont="1" applyFill="1" applyBorder="1" applyAlignment="1">
      <alignment horizontal="center" wrapText="1"/>
    </xf>
    <xf numFmtId="0" fontId="40" fillId="11" borderId="0" xfId="0" applyFont="1" applyFill="1" applyAlignment="1">
      <alignment wrapText="1"/>
    </xf>
    <xf numFmtId="165" fontId="36" fillId="11" borderId="1" xfId="1" applyNumberFormat="1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wrapText="1"/>
    </xf>
    <xf numFmtId="165" fontId="37" fillId="11" borderId="1" xfId="1" applyNumberFormat="1" applyFont="1" applyFill="1" applyBorder="1" applyAlignment="1">
      <alignment horizontal="center" vertical="center" wrapText="1"/>
    </xf>
    <xf numFmtId="165" fontId="37" fillId="11" borderId="12" xfId="1" applyNumberFormat="1" applyFont="1" applyFill="1" applyBorder="1" applyAlignment="1">
      <alignment horizontal="center" vertical="center" wrapText="1"/>
    </xf>
    <xf numFmtId="165" fontId="36" fillId="11" borderId="12" xfId="1" applyNumberFormat="1" applyFont="1" applyFill="1" applyBorder="1" applyAlignment="1">
      <alignment horizontal="center" vertical="center" wrapText="1"/>
    </xf>
    <xf numFmtId="0" fontId="37" fillId="11" borderId="0" xfId="0" applyFont="1" applyFill="1" applyAlignment="1">
      <alignment wrapText="1"/>
    </xf>
    <xf numFmtId="0" fontId="37" fillId="11" borderId="6" xfId="0" applyFont="1" applyFill="1" applyBorder="1" applyAlignment="1">
      <alignment horizontal="center" vertical="center" wrapText="1"/>
    </xf>
    <xf numFmtId="0" fontId="37" fillId="13" borderId="7" xfId="0" applyFont="1" applyFill="1" applyBorder="1" applyAlignment="1">
      <alignment horizontal="center" wrapText="1"/>
    </xf>
    <xf numFmtId="165" fontId="40" fillId="13" borderId="2" xfId="1" applyNumberFormat="1" applyFont="1" applyFill="1" applyBorder="1" applyAlignment="1">
      <alignment horizontal="center" vertical="center" wrapText="1"/>
    </xf>
    <xf numFmtId="0" fontId="38" fillId="11" borderId="45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35" fillId="11" borderId="51" xfId="0" applyFont="1" applyFill="1" applyBorder="1" applyAlignment="1">
      <alignment horizontal="left" vertical="center" wrapText="1"/>
    </xf>
    <xf numFmtId="0" fontId="42" fillId="11" borderId="83" xfId="0" applyFont="1" applyFill="1" applyBorder="1" applyAlignment="1">
      <alignment horizontal="left" vertical="center" wrapText="1"/>
    </xf>
    <xf numFmtId="0" fontId="36" fillId="11" borderId="83" xfId="0" applyFont="1" applyFill="1" applyBorder="1" applyAlignment="1">
      <alignment horizontal="left" vertical="center" wrapText="1"/>
    </xf>
    <xf numFmtId="0" fontId="38" fillId="11" borderId="62" xfId="0" applyFont="1" applyFill="1" applyBorder="1" applyAlignment="1">
      <alignment horizontal="center" vertical="center" wrapText="1"/>
    </xf>
    <xf numFmtId="0" fontId="41" fillId="11" borderId="65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8" fillId="14" borderId="4" xfId="0" applyFont="1" applyFill="1" applyBorder="1" applyAlignment="1">
      <alignment horizontal="center" vertical="center" wrapText="1"/>
    </xf>
    <xf numFmtId="0" fontId="37" fillId="11" borderId="42" xfId="0" applyFont="1" applyFill="1" applyBorder="1" applyAlignment="1">
      <alignment horizontal="center" vertical="center" wrapText="1"/>
    </xf>
    <xf numFmtId="0" fontId="42" fillId="11" borderId="3" xfId="0" applyFont="1" applyFill="1" applyBorder="1" applyAlignment="1">
      <alignment horizontal="left" vertical="center" wrapText="1"/>
    </xf>
    <xf numFmtId="0" fontId="41" fillId="11" borderId="51" xfId="0" applyFont="1" applyFill="1" applyBorder="1" applyAlignment="1">
      <alignment vertical="center" wrapText="1"/>
    </xf>
    <xf numFmtId="0" fontId="41" fillId="11" borderId="42" xfId="0" applyFont="1" applyFill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37" fillId="0" borderId="83" xfId="0" applyFont="1" applyBorder="1" applyAlignment="1">
      <alignment vertical="center" wrapText="1"/>
    </xf>
    <xf numFmtId="0" fontId="1" fillId="0" borderId="74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165" fontId="40" fillId="0" borderId="1" xfId="1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165" fontId="38" fillId="11" borderId="28" xfId="1" applyNumberFormat="1" applyFont="1" applyFill="1" applyBorder="1" applyAlignment="1">
      <alignment horizontal="center" vertical="center" wrapText="1"/>
    </xf>
    <xf numFmtId="165" fontId="38" fillId="11" borderId="26" xfId="1" applyNumberFormat="1" applyFont="1" applyFill="1" applyBorder="1" applyAlignment="1">
      <alignment horizontal="center" vertical="center" wrapText="1"/>
    </xf>
    <xf numFmtId="165" fontId="38" fillId="11" borderId="27" xfId="1" applyNumberFormat="1" applyFont="1" applyFill="1" applyBorder="1" applyAlignment="1">
      <alignment horizontal="center" vertical="center" wrapText="1"/>
    </xf>
    <xf numFmtId="165" fontId="38" fillId="11" borderId="9" xfId="1" applyNumberFormat="1" applyFont="1" applyFill="1" applyBorder="1" applyAlignment="1">
      <alignment horizontal="center" vertical="center" wrapText="1"/>
    </xf>
    <xf numFmtId="165" fontId="38" fillId="11" borderId="16" xfId="1" applyNumberFormat="1" applyFont="1" applyFill="1" applyBorder="1" applyAlignment="1">
      <alignment horizontal="center" vertical="center" wrapText="1"/>
    </xf>
    <xf numFmtId="165" fontId="38" fillId="11" borderId="10" xfId="1" applyNumberFormat="1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 wrapText="1"/>
    </xf>
    <xf numFmtId="0" fontId="38" fillId="11" borderId="80" xfId="0" applyFont="1" applyFill="1" applyBorder="1" applyAlignment="1">
      <alignment horizontal="center" vertical="center" wrapText="1"/>
    </xf>
    <xf numFmtId="0" fontId="41" fillId="11" borderId="3" xfId="0" applyFont="1" applyFill="1" applyBorder="1" applyAlignment="1">
      <alignment horizontal="center" vertical="center" wrapText="1"/>
    </xf>
    <xf numFmtId="0" fontId="41" fillId="11" borderId="79" xfId="0" applyFont="1" applyFill="1" applyBorder="1" applyAlignment="1">
      <alignment horizontal="center" vertical="center" wrapText="1"/>
    </xf>
    <xf numFmtId="165" fontId="38" fillId="11" borderId="17" xfId="1" applyNumberFormat="1" applyFont="1" applyFill="1" applyBorder="1" applyAlignment="1">
      <alignment horizontal="center" vertical="center" wrapText="1"/>
    </xf>
    <xf numFmtId="165" fontId="38" fillId="11" borderId="18" xfId="1" applyNumberFormat="1" applyFont="1" applyFill="1" applyBorder="1" applyAlignment="1">
      <alignment horizontal="center" vertical="center" wrapText="1"/>
    </xf>
    <xf numFmtId="165" fontId="38" fillId="11" borderId="71" xfId="1" applyNumberFormat="1" applyFont="1" applyFill="1" applyBorder="1" applyAlignment="1">
      <alignment horizontal="center" vertical="center" wrapText="1"/>
    </xf>
    <xf numFmtId="165" fontId="38" fillId="11" borderId="44" xfId="1" applyNumberFormat="1" applyFont="1" applyFill="1" applyBorder="1" applyAlignment="1">
      <alignment horizontal="center" vertical="center" wrapText="1"/>
    </xf>
    <xf numFmtId="165" fontId="38" fillId="11" borderId="57" xfId="1" applyNumberFormat="1" applyFont="1" applyFill="1" applyBorder="1" applyAlignment="1">
      <alignment horizontal="center" vertical="center" wrapText="1"/>
    </xf>
    <xf numFmtId="165" fontId="38" fillId="11" borderId="19" xfId="1" applyNumberFormat="1" applyFont="1" applyFill="1" applyBorder="1" applyAlignment="1">
      <alignment horizontal="center" vertical="center" wrapText="1"/>
    </xf>
    <xf numFmtId="0" fontId="38" fillId="12" borderId="58" xfId="0" applyFont="1" applyFill="1" applyBorder="1" applyAlignment="1">
      <alignment horizontal="center" vertical="center" wrapText="1"/>
    </xf>
    <xf numFmtId="0" fontId="38" fillId="12" borderId="49" xfId="0" applyFont="1" applyFill="1" applyBorder="1" applyAlignment="1">
      <alignment horizontal="center" vertical="center" wrapText="1"/>
    </xf>
    <xf numFmtId="0" fontId="38" fillId="12" borderId="42" xfId="0" applyFont="1" applyFill="1" applyBorder="1" applyAlignment="1">
      <alignment horizontal="center" vertical="center" wrapText="1"/>
    </xf>
    <xf numFmtId="3" fontId="39" fillId="12" borderId="58" xfId="1" applyNumberFormat="1" applyFont="1" applyFill="1" applyBorder="1" applyAlignment="1">
      <alignment horizontal="center" vertical="center" wrapText="1"/>
    </xf>
    <xf numFmtId="3" fontId="39" fillId="12" borderId="49" xfId="1" applyNumberFormat="1" applyFont="1" applyFill="1" applyBorder="1" applyAlignment="1">
      <alignment horizontal="center" vertical="center" wrapText="1"/>
    </xf>
    <xf numFmtId="3" fontId="39" fillId="12" borderId="42" xfId="1" applyNumberFormat="1" applyFont="1" applyFill="1" applyBorder="1" applyAlignment="1">
      <alignment horizontal="center" vertical="center" wrapText="1"/>
    </xf>
    <xf numFmtId="0" fontId="40" fillId="12" borderId="74" xfId="0" applyFont="1" applyFill="1" applyBorder="1" applyAlignment="1">
      <alignment horizontal="center" vertical="center" wrapText="1"/>
    </xf>
    <xf numFmtId="0" fontId="40" fillId="12" borderId="56" xfId="0" applyFont="1" applyFill="1" applyBorder="1" applyAlignment="1">
      <alignment horizontal="center" vertical="center" wrapText="1"/>
    </xf>
    <xf numFmtId="0" fontId="40" fillId="12" borderId="44" xfId="0" applyFont="1" applyFill="1" applyBorder="1" applyAlignment="1">
      <alignment horizontal="center" vertical="center" wrapText="1"/>
    </xf>
    <xf numFmtId="0" fontId="41" fillId="11" borderId="12" xfId="0" applyFont="1" applyFill="1" applyBorder="1" applyAlignment="1">
      <alignment horizontal="left" vertical="center" wrapText="1"/>
    </xf>
    <xf numFmtId="0" fontId="41" fillId="11" borderId="42" xfId="0" applyFont="1" applyFill="1" applyBorder="1" applyAlignment="1">
      <alignment horizontal="left" vertical="center" wrapText="1"/>
    </xf>
    <xf numFmtId="0" fontId="38" fillId="11" borderId="53" xfId="0" applyFont="1" applyFill="1" applyBorder="1" applyAlignment="1">
      <alignment horizontal="center" vertical="center" wrapText="1"/>
    </xf>
    <xf numFmtId="0" fontId="38" fillId="11" borderId="54" xfId="0" applyFont="1" applyFill="1" applyBorder="1" applyAlignment="1">
      <alignment horizontal="center" vertical="center" wrapText="1"/>
    </xf>
    <xf numFmtId="0" fontId="38" fillId="11" borderId="81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22" xfId="0" applyFont="1" applyFill="1" applyBorder="1" applyAlignment="1">
      <alignment horizontal="center" vertical="center" wrapText="1"/>
    </xf>
    <xf numFmtId="0" fontId="37" fillId="11" borderId="79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79" xfId="0" applyFont="1" applyFill="1" applyBorder="1" applyAlignment="1">
      <alignment horizontal="center" vertical="center" wrapText="1"/>
    </xf>
    <xf numFmtId="0" fontId="38" fillId="11" borderId="52" xfId="0" applyFont="1" applyFill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79" xfId="0" applyBorder="1" applyAlignment="1">
      <alignment wrapText="1"/>
    </xf>
    <xf numFmtId="0" fontId="38" fillId="11" borderId="24" xfId="0" applyFont="1" applyFill="1" applyBorder="1" applyAlignment="1">
      <alignment horizontal="center" vertical="center" wrapText="1"/>
    </xf>
    <xf numFmtId="0" fontId="38" fillId="11" borderId="51" xfId="0" applyFont="1" applyFill="1" applyBorder="1" applyAlignment="1">
      <alignment horizontal="center" vertical="center" wrapText="1"/>
    </xf>
    <xf numFmtId="0" fontId="38" fillId="11" borderId="23" xfId="0" applyFont="1" applyFill="1" applyBorder="1" applyAlignment="1">
      <alignment horizontal="center" vertical="center" wrapText="1"/>
    </xf>
    <xf numFmtId="0" fontId="41" fillId="11" borderId="64" xfId="0" applyFont="1" applyFill="1" applyBorder="1" applyAlignment="1">
      <alignment horizontal="left" vertical="center" wrapText="1"/>
    </xf>
    <xf numFmtId="0" fontId="41" fillId="11" borderId="19" xfId="0" applyFont="1" applyFill="1" applyBorder="1" applyAlignment="1">
      <alignment horizontal="left" vertical="center" wrapText="1"/>
    </xf>
    <xf numFmtId="0" fontId="41" fillId="0" borderId="64" xfId="0" applyFont="1" applyFill="1" applyBorder="1" applyAlignment="1">
      <alignment horizontal="left" vertical="center" wrapText="1"/>
    </xf>
    <xf numFmtId="0" fontId="41" fillId="0" borderId="19" xfId="0" applyFont="1" applyFill="1" applyBorder="1" applyAlignment="1">
      <alignment horizontal="left" vertical="center" wrapText="1"/>
    </xf>
    <xf numFmtId="0" fontId="43" fillId="14" borderId="82" xfId="0" applyFont="1" applyFill="1" applyBorder="1" applyAlignment="1">
      <alignment horizontal="left" vertical="center" wrapText="1"/>
    </xf>
    <xf numFmtId="0" fontId="43" fillId="14" borderId="78" xfId="0" applyFont="1" applyFill="1" applyBorder="1" applyAlignment="1">
      <alignment horizontal="left" vertical="center" wrapText="1"/>
    </xf>
    <xf numFmtId="0" fontId="43" fillId="14" borderId="12" xfId="0" applyFont="1" applyFill="1" applyBorder="1" applyAlignment="1">
      <alignment horizontal="left" vertical="center" wrapText="1"/>
    </xf>
    <xf numFmtId="0" fontId="43" fillId="14" borderId="42" xfId="0" applyFont="1" applyFill="1" applyBorder="1" applyAlignment="1">
      <alignment horizontal="left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4" xfId="0" applyFont="1" applyFill="1" applyBorder="1" applyAlignment="1">
      <alignment horizontal="center" vertical="center" wrapText="1"/>
    </xf>
    <xf numFmtId="0" fontId="43" fillId="14" borderId="85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0" xfId="0" applyBorder="1" applyAlignment="1">
      <alignment wrapText="1"/>
    </xf>
    <xf numFmtId="165" fontId="22" fillId="11" borderId="28" xfId="1" applyNumberFormat="1" applyFont="1" applyFill="1" applyBorder="1" applyAlignment="1">
      <alignment horizontal="center" vertical="center" wrapText="1"/>
    </xf>
    <xf numFmtId="165" fontId="22" fillId="11" borderId="26" xfId="1" applyNumberFormat="1" applyFont="1" applyFill="1" applyBorder="1" applyAlignment="1">
      <alignment horizontal="center" vertical="center" wrapText="1"/>
    </xf>
    <xf numFmtId="165" fontId="22" fillId="11" borderId="9" xfId="1" applyNumberFormat="1" applyFont="1" applyFill="1" applyBorder="1" applyAlignment="1">
      <alignment horizontal="center" vertical="center" wrapText="1"/>
    </xf>
    <xf numFmtId="165" fontId="22" fillId="11" borderId="16" xfId="1" applyNumberFormat="1" applyFont="1" applyFill="1" applyBorder="1" applyAlignment="1">
      <alignment horizontal="center" vertical="center" wrapText="1"/>
    </xf>
    <xf numFmtId="0" fontId="22" fillId="11" borderId="23" xfId="0" applyFont="1" applyFill="1" applyBorder="1" applyAlignment="1">
      <alignment horizontal="center" vertical="center" wrapText="1"/>
    </xf>
    <xf numFmtId="0" fontId="22" fillId="11" borderId="67" xfId="0" applyFont="1" applyFill="1" applyBorder="1" applyAlignment="1">
      <alignment horizontal="center" vertical="center" wrapText="1"/>
    </xf>
    <xf numFmtId="165" fontId="11" fillId="0" borderId="53" xfId="1" applyNumberFormat="1" applyFont="1" applyBorder="1" applyAlignment="1">
      <alignment horizontal="center" vertical="center" wrapText="1"/>
    </xf>
    <xf numFmtId="165" fontId="11" fillId="0" borderId="52" xfId="1" applyNumberFormat="1" applyFont="1" applyBorder="1" applyAlignment="1">
      <alignment horizontal="center" vertical="center" wrapText="1"/>
    </xf>
    <xf numFmtId="165" fontId="11" fillId="0" borderId="66" xfId="1" applyNumberFormat="1" applyFont="1" applyBorder="1" applyAlignment="1">
      <alignment horizontal="center" vertical="center" wrapText="1"/>
    </xf>
    <xf numFmtId="165" fontId="0" fillId="0" borderId="52" xfId="1" applyNumberFormat="1" applyFont="1" applyBorder="1" applyAlignment="1">
      <alignment horizontal="center" vertical="center"/>
    </xf>
    <xf numFmtId="165" fontId="0" fillId="0" borderId="66" xfId="1" applyNumberFormat="1" applyFont="1" applyBorder="1" applyAlignment="1">
      <alignment horizontal="center" vertical="center"/>
    </xf>
    <xf numFmtId="165" fontId="11" fillId="0" borderId="17" xfId="1" applyNumberFormat="1" applyFont="1" applyBorder="1" applyAlignment="1">
      <alignment horizontal="center" vertical="center" wrapText="1"/>
    </xf>
    <xf numFmtId="165" fontId="11" fillId="0" borderId="18" xfId="1" applyNumberFormat="1" applyFont="1" applyBorder="1" applyAlignment="1">
      <alignment horizontal="center" vertical="center" wrapText="1"/>
    </xf>
    <xf numFmtId="165" fontId="11" fillId="0" borderId="19" xfId="1" applyNumberFormat="1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1" fillId="0" borderId="59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22" fillId="11" borderId="73" xfId="0" applyFont="1" applyFill="1" applyBorder="1" applyAlignment="1">
      <alignment horizontal="center" vertical="center" wrapText="1"/>
    </xf>
    <xf numFmtId="165" fontId="11" fillId="0" borderId="23" xfId="1" applyNumberFormat="1" applyFont="1" applyFill="1" applyBorder="1" applyAlignment="1">
      <alignment horizontal="center" vertical="center" wrapText="1"/>
    </xf>
    <xf numFmtId="165" fontId="11" fillId="0" borderId="70" xfId="1" applyNumberFormat="1" applyFont="1" applyFill="1" applyBorder="1" applyAlignment="1">
      <alignment horizontal="center" vertical="center" wrapText="1"/>
    </xf>
    <xf numFmtId="0" fontId="22" fillId="11" borderId="50" xfId="0" applyFont="1" applyFill="1" applyBorder="1" applyAlignment="1">
      <alignment horizontal="center" vertical="center" wrapText="1"/>
    </xf>
    <xf numFmtId="165" fontId="11" fillId="0" borderId="25" xfId="1" applyNumberFormat="1" applyFont="1" applyBorder="1" applyAlignment="1">
      <alignment horizontal="center" vertical="center" wrapText="1"/>
    </xf>
    <xf numFmtId="165" fontId="11" fillId="0" borderId="48" xfId="1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5" fontId="11" fillId="0" borderId="27" xfId="1" applyNumberFormat="1" applyFont="1" applyFill="1" applyBorder="1" applyAlignment="1">
      <alignment horizontal="center" vertical="center" wrapText="1"/>
    </xf>
    <xf numFmtId="165" fontId="11" fillId="0" borderId="14" xfId="1" applyNumberFormat="1" applyFont="1" applyFill="1" applyBorder="1" applyAlignment="1">
      <alignment horizontal="center" vertical="center" wrapText="1"/>
    </xf>
    <xf numFmtId="0" fontId="23" fillId="11" borderId="50" xfId="0" applyFont="1" applyFill="1" applyBorder="1" applyAlignment="1">
      <alignment horizontal="center" vertical="center" wrapText="1"/>
    </xf>
    <xf numFmtId="0" fontId="24" fillId="11" borderId="50" xfId="0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 wrapText="1"/>
    </xf>
    <xf numFmtId="165" fontId="22" fillId="11" borderId="20" xfId="1" applyNumberFormat="1" applyFont="1" applyFill="1" applyBorder="1" applyAlignment="1">
      <alignment horizontal="center" vertical="center" wrapText="1"/>
    </xf>
    <xf numFmtId="165" fontId="22" fillId="11" borderId="21" xfId="1" applyNumberFormat="1" applyFont="1" applyFill="1" applyBorder="1" applyAlignment="1">
      <alignment horizontal="center" vertical="center" wrapText="1"/>
    </xf>
    <xf numFmtId="165" fontId="22" fillId="11" borderId="43" xfId="1" applyNumberFormat="1" applyFont="1" applyFill="1" applyBorder="1" applyAlignment="1">
      <alignment horizontal="center" vertical="center" wrapText="1"/>
    </xf>
    <xf numFmtId="165" fontId="22" fillId="11" borderId="4" xfId="1" applyNumberFormat="1" applyFont="1" applyFill="1" applyBorder="1" applyAlignment="1">
      <alignment horizontal="center" vertical="center" wrapText="1"/>
    </xf>
    <xf numFmtId="165" fontId="22" fillId="11" borderId="3" xfId="1" applyNumberFormat="1" applyFont="1" applyFill="1" applyBorder="1" applyAlignment="1">
      <alignment horizontal="center" vertical="center" wrapText="1"/>
    </xf>
    <xf numFmtId="165" fontId="22" fillId="11" borderId="5" xfId="1" applyNumberFormat="1" applyFont="1" applyFill="1" applyBorder="1" applyAlignment="1">
      <alignment horizontal="center" vertical="center" wrapText="1"/>
    </xf>
    <xf numFmtId="0" fontId="23" fillId="11" borderId="59" xfId="0" applyFont="1" applyFill="1" applyBorder="1" applyAlignment="1">
      <alignment horizontal="center" vertical="center" wrapText="1"/>
    </xf>
    <xf numFmtId="0" fontId="24" fillId="11" borderId="60" xfId="0" applyFont="1" applyFill="1" applyBorder="1" applyAlignment="1">
      <alignment horizontal="center" vertical="center" wrapText="1"/>
    </xf>
    <xf numFmtId="0" fontId="23" fillId="11" borderId="25" xfId="0" applyFont="1" applyFill="1" applyBorder="1" applyAlignment="1">
      <alignment horizontal="center" vertical="center" wrapText="1"/>
    </xf>
    <xf numFmtId="0" fontId="24" fillId="11" borderId="69" xfId="0" applyFont="1" applyFill="1" applyBorder="1" applyAlignment="1">
      <alignment horizontal="center" vertical="center" wrapText="1"/>
    </xf>
    <xf numFmtId="0" fontId="22" fillId="11" borderId="75" xfId="0" applyFont="1" applyFill="1" applyBorder="1" applyAlignment="1">
      <alignment horizontal="center" vertical="center" wrapText="1"/>
    </xf>
    <xf numFmtId="0" fontId="22" fillId="11" borderId="72" xfId="0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  <xf numFmtId="0" fontId="22" fillId="11" borderId="69" xfId="0" applyFont="1" applyFill="1" applyBorder="1" applyAlignment="1">
      <alignment horizontal="center" vertical="center" wrapText="1"/>
    </xf>
    <xf numFmtId="0" fontId="22" fillId="11" borderId="61" xfId="0" applyFont="1" applyFill="1" applyBorder="1" applyAlignment="1">
      <alignment horizontal="center" vertical="center" wrapText="1"/>
    </xf>
    <xf numFmtId="0" fontId="22" fillId="11" borderId="66" xfId="0" applyFont="1" applyFill="1" applyBorder="1" applyAlignment="1">
      <alignment horizontal="center" vertical="center" wrapText="1"/>
    </xf>
    <xf numFmtId="3" fontId="28" fillId="0" borderId="28" xfId="0" applyNumberFormat="1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3" fillId="11" borderId="23" xfId="0" applyFont="1" applyFill="1" applyBorder="1" applyAlignment="1">
      <alignment horizontal="center" vertical="center" wrapText="1"/>
    </xf>
    <xf numFmtId="0" fontId="24" fillId="11" borderId="67" xfId="0" applyFont="1" applyFill="1" applyBorder="1" applyAlignment="1">
      <alignment horizontal="center" vertical="center" wrapText="1"/>
    </xf>
    <xf numFmtId="165" fontId="11" fillId="0" borderId="61" xfId="1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1" fontId="20" fillId="9" borderId="35" xfId="0" applyNumberFormat="1" applyFont="1" applyFill="1" applyBorder="1" applyAlignment="1">
      <alignment horizontal="center" vertical="center" wrapText="1"/>
    </xf>
    <xf numFmtId="41" fontId="20" fillId="9" borderId="36" xfId="0" applyNumberFormat="1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justify" vertical="center" wrapText="1"/>
    </xf>
    <xf numFmtId="0" fontId="19" fillId="8" borderId="8" xfId="0" applyFont="1" applyFill="1" applyBorder="1" applyAlignment="1">
      <alignment horizontal="justify" vertical="center" wrapText="1"/>
    </xf>
    <xf numFmtId="0" fontId="19" fillId="8" borderId="38" xfId="0" applyFont="1" applyFill="1" applyBorder="1" applyAlignment="1">
      <alignment horizontal="justify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justify" vertical="center" wrapText="1"/>
    </xf>
    <xf numFmtId="0" fontId="15" fillId="9" borderId="32" xfId="0" applyFont="1" applyFill="1" applyBorder="1" applyAlignment="1">
      <alignment horizontal="justify" vertical="center" wrapText="1"/>
    </xf>
    <xf numFmtId="0" fontId="15" fillId="9" borderId="37" xfId="0" applyFont="1" applyFill="1" applyBorder="1" applyAlignment="1">
      <alignment horizontal="justify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3" fontId="16" fillId="0" borderId="40" xfId="0" applyNumberFormat="1" applyFont="1" applyBorder="1" applyAlignment="1">
      <alignment horizontal="center" vertical="center" wrapText="1"/>
    </xf>
    <xf numFmtId="3" fontId="16" fillId="0" borderId="41" xfId="0" applyNumberFormat="1" applyFont="1" applyBorder="1" applyAlignment="1">
      <alignment horizontal="center" vertical="center" wrapText="1"/>
    </xf>
  </cellXfs>
  <cellStyles count="13">
    <cellStyle name="Comma" xfId="1" builtinId="3"/>
    <cellStyle name="Comma 2 2" xfId="11"/>
    <cellStyle name="Comma 3" xfId="2"/>
    <cellStyle name="Comma 5" xfId="3"/>
    <cellStyle name="Normal" xfId="0" builtinId="0"/>
    <cellStyle name="Normal 113" xfId="4"/>
    <cellStyle name="Normal 117" xfId="5"/>
    <cellStyle name="Normal 127" xfId="6"/>
    <cellStyle name="Normal 3" xfId="7"/>
    <cellStyle name="Normal 3 4" xfId="8"/>
    <cellStyle name="Normal 4 2" xfId="9"/>
    <cellStyle name="Normal 5 4" xfId="10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Kostot e PV- NDARJA E SHPENZIMEVE</a:t>
            </a:r>
          </a:p>
        </c:rich>
      </c:tx>
    </c:title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'Totali i Qëllimit të Politikav '!$G$60:$G$63</c:f>
              <c:strCache>
                <c:ptCount val="4"/>
                <c:pt idx="0">
                  <c:v>PBA 2021-2024</c:v>
                </c:pt>
                <c:pt idx="1">
                  <c:v>FInancimi I Huaj</c:v>
                </c:pt>
                <c:pt idx="2">
                  <c:v>Buxheti 2025-2030</c:v>
                </c:pt>
                <c:pt idx="3">
                  <c:v>Hendek financiar 2021-2030</c:v>
                </c:pt>
              </c:strCache>
            </c:strRef>
          </c:cat>
          <c:val>
            <c:numRef>
              <c:f>'Totali i Qëllimit të Politikav '!$H$60:$H$63</c:f>
              <c:numCache>
                <c:formatCode>_(* #,##0_);_(* \(#,##0\);_(* "-"??_);_(@_)</c:formatCode>
                <c:ptCount val="4"/>
                <c:pt idx="0">
                  <c:v>167235747502.38574</c:v>
                </c:pt>
                <c:pt idx="1">
                  <c:v>4489150630</c:v>
                </c:pt>
                <c:pt idx="2">
                  <c:v>298794324805.27429</c:v>
                </c:pt>
                <c:pt idx="3">
                  <c:v>25883845711.733498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E5-4378-8DD9-3A8B04A4F3E6}"/>
            </c:ext>
          </c:extLst>
        </c:ser>
        <c:dLbls>
          <c:showCatName val="1"/>
          <c:showPercent val="1"/>
        </c:dLbls>
        <c:firstSliceAng val="0"/>
      </c:pieChart>
    </c:plotArea>
    <c:plotVisOnly val="1"/>
    <c:dispBlanksAs val="zero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Natyra</a:t>
            </a:r>
            <a:r>
              <a:rPr lang="en-US" baseline="0"/>
              <a:t> Ekonomike e Kostove të </a:t>
            </a:r>
            <a:r>
              <a:rPr lang="en-US"/>
              <a:t>Planit te Veprimit</a:t>
            </a:r>
          </a:p>
          <a:p>
            <a:pPr>
              <a:defRPr lang="en-US"/>
            </a:pPr>
            <a:endParaRPr lang="en-US"/>
          </a:p>
        </c:rich>
      </c:tx>
    </c:title>
    <c:view3D>
      <c:rotX val="30"/>
      <c:perspective val="0"/>
    </c:view3D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'Totali i Qëllimit të Politikav '!$G$66:$G$67</c:f>
              <c:strCache>
                <c:ptCount val="2"/>
                <c:pt idx="0">
                  <c:v>Kosto Korente </c:v>
                </c:pt>
                <c:pt idx="1">
                  <c:v>Kosto kapitale</c:v>
                </c:pt>
              </c:strCache>
            </c:strRef>
          </c:cat>
          <c:val>
            <c:numRef>
              <c:f>'Totali i Qëllimit të Politikav '!$H$66:$H$67</c:f>
              <c:numCache>
                <c:formatCode>_(* #,##0_);_(* \(#,##0\);_(* "-"??_);_(@_)</c:formatCode>
                <c:ptCount val="2"/>
                <c:pt idx="0">
                  <c:v>476557706336.08051</c:v>
                </c:pt>
                <c:pt idx="1">
                  <c:v>15820121984.813009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CC-43F5-94BE-C2C3A6E06997}"/>
            </c:ext>
          </c:extLst>
        </c:ser>
        <c:dLbls>
          <c:showCatName val="1"/>
          <c:showPercent val="1"/>
        </c:dLbls>
      </c:pie3DChart>
    </c:plotArea>
    <c:plotVisOnly val="1"/>
    <c:dispBlanksAs val="zero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Kosto</a:t>
            </a:r>
            <a:r>
              <a:rPr lang="en-US" baseline="0">
                <a:latin typeface="Arial Black" panose="020B0A04020102020204" pitchFamily="34" charset="0"/>
              </a:rPr>
              <a:t> të lidhura me qëllimet e politikave </a:t>
            </a:r>
            <a:endParaRPr lang="en-US">
              <a:latin typeface="Arial Black" panose="020B0A04020102020204" pitchFamily="34" charset="0"/>
            </a:endParaRP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percentStacked"/>
        <c:ser>
          <c:idx val="0"/>
          <c:order val="0"/>
          <c:tx>
            <c:strRef>
              <c:f>'Totali i Qëllimit të Politikav '!$K$58</c:f>
              <c:strCache>
                <c:ptCount val="1"/>
                <c:pt idx="0">
                  <c:v>Kosto Korente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'Totali i Qëllimit të Politikav '!$J$59:$J$63</c:f>
              <c:strCache>
                <c:ptCount val="5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  <c:pt idx="3">
                  <c:v>Qëllimi i Politikës IV</c:v>
                </c:pt>
                <c:pt idx="4">
                  <c:v>Qëllimi i Politikës V</c:v>
                </c:pt>
              </c:strCache>
            </c:strRef>
          </c:cat>
          <c:val>
            <c:numRef>
              <c:f>'Totali i Qëllimit të Politikav '!$K$59:$K$63</c:f>
              <c:numCache>
                <c:formatCode>_(* #,##0_);_(* \(#,##0\);_(* "-"??_);_(@_)</c:formatCode>
                <c:ptCount val="5"/>
                <c:pt idx="0">
                  <c:v>44530628308.445236</c:v>
                </c:pt>
                <c:pt idx="1">
                  <c:v>137991092599.83719</c:v>
                </c:pt>
                <c:pt idx="2">
                  <c:v>269113194911.44</c:v>
                </c:pt>
                <c:pt idx="3">
                  <c:v>24922790516.358097</c:v>
                </c:pt>
                <c:pt idx="4">
                  <c:v>4025240328.5000005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1C-42D3-B41C-F2E4F4479BA2}"/>
            </c:ext>
          </c:extLst>
        </c:ser>
        <c:ser>
          <c:idx val="1"/>
          <c:order val="1"/>
          <c:tx>
            <c:strRef>
              <c:f>'Totali i Qëllimit të Politikav '!$L$58</c:f>
              <c:strCache>
                <c:ptCount val="1"/>
                <c:pt idx="0">
                  <c:v>Kosto Kapitale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'Totali i Qëllimit të Politikav '!$J$59:$J$63</c:f>
              <c:strCache>
                <c:ptCount val="5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  <c:pt idx="3">
                  <c:v>Qëllimi i Politikës IV</c:v>
                </c:pt>
                <c:pt idx="4">
                  <c:v>Qëllimi i Politikës V</c:v>
                </c:pt>
              </c:strCache>
            </c:strRef>
          </c:cat>
          <c:val>
            <c:numRef>
              <c:f>'Totali i Qëllimit të Politikav '!$L$59:$L$63</c:f>
              <c:numCache>
                <c:formatCode>_(* #,##0_);_(* \(#,##0\);_(* "-"??_);_(@_)</c:formatCode>
                <c:ptCount val="5"/>
                <c:pt idx="0">
                  <c:v>2456971967.4796748</c:v>
                </c:pt>
                <c:pt idx="1">
                  <c:v>69000000</c:v>
                </c:pt>
                <c:pt idx="2">
                  <c:v>9402205367.333334</c:v>
                </c:pt>
                <c:pt idx="3">
                  <c:v>1666607250</c:v>
                </c:pt>
                <c:pt idx="4">
                  <c:v>2225337400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1C-42D3-B41C-F2E4F4479BA2}"/>
            </c:ext>
          </c:extLst>
        </c:ser>
        <c:dLbls>
          <c:showVal val="1"/>
        </c:dLbls>
        <c:gapWidth val="55"/>
        <c:overlap val="100"/>
        <c:axId val="69465984"/>
        <c:axId val="69467520"/>
      </c:barChart>
      <c:catAx>
        <c:axId val="694659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67520"/>
        <c:crosses val="autoZero"/>
        <c:auto val="1"/>
        <c:lblAlgn val="ctr"/>
        <c:lblOffset val="100"/>
      </c:catAx>
      <c:valAx>
        <c:axId val="694675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65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C176"/>
  <sheetViews>
    <sheetView tabSelected="1" zoomScale="80" zoomScaleNormal="80" zoomScaleSheetLayoutView="87" workbookViewId="0">
      <pane xSplit="3" ySplit="9" topLeftCell="AM94" activePane="bottomRight" state="frozen"/>
      <selection pane="topRight" activeCell="D1" sqref="D1"/>
      <selection pane="bottomLeft" activeCell="A10" sqref="A10"/>
      <selection pane="bottomRight" activeCell="AQ96" sqref="AQ96"/>
    </sheetView>
  </sheetViews>
  <sheetFormatPr defaultColWidth="8.88671875" defaultRowHeight="13.2"/>
  <cols>
    <col min="1" max="1" width="2.44140625" style="35" customWidth="1"/>
    <col min="2" max="2" width="10.33203125" style="33" bestFit="1" customWidth="1"/>
    <col min="3" max="3" width="59.88671875" style="111" customWidth="1"/>
    <col min="4" max="4" width="19.33203125" style="111" hidden="1" customWidth="1"/>
    <col min="5" max="5" width="30.88671875" style="111" customWidth="1"/>
    <col min="6" max="6" width="27.33203125" style="32" customWidth="1"/>
    <col min="7" max="7" width="26.109375" style="32" customWidth="1"/>
    <col min="8" max="8" width="15.88671875" style="34" customWidth="1"/>
    <col min="9" max="9" width="16.5546875" style="34" customWidth="1"/>
    <col min="10" max="10" width="17.33203125" style="89" customWidth="1"/>
    <col min="11" max="11" width="16.88671875" style="89" customWidth="1"/>
    <col min="12" max="12" width="17" style="90" customWidth="1"/>
    <col min="13" max="13" width="17.33203125" style="89" customWidth="1"/>
    <col min="14" max="14" width="16.88671875" style="89" customWidth="1"/>
    <col min="15" max="15" width="17" style="90" customWidth="1"/>
    <col min="16" max="16" width="17.33203125" style="89" customWidth="1"/>
    <col min="17" max="17" width="16.88671875" style="89" customWidth="1"/>
    <col min="18" max="18" width="17" style="90" customWidth="1"/>
    <col min="19" max="19" width="17.33203125" style="89" customWidth="1"/>
    <col min="20" max="20" width="16.88671875" style="89" customWidth="1"/>
    <col min="21" max="21" width="17" style="90" customWidth="1"/>
    <col min="22" max="22" width="17.33203125" style="89" customWidth="1"/>
    <col min="23" max="23" width="16.88671875" style="89" customWidth="1"/>
    <col min="24" max="24" width="17" style="90" customWidth="1"/>
    <col min="25" max="25" width="17.33203125" style="89" customWidth="1"/>
    <col min="26" max="26" width="16.88671875" style="89" customWidth="1"/>
    <col min="27" max="27" width="17" style="90" customWidth="1"/>
    <col min="28" max="28" width="17.33203125" style="89" customWidth="1"/>
    <col min="29" max="29" width="16.88671875" style="89" customWidth="1"/>
    <col min="30" max="30" width="17" style="90" customWidth="1"/>
    <col min="31" max="31" width="17.33203125" style="89" customWidth="1"/>
    <col min="32" max="32" width="16.88671875" style="89" customWidth="1"/>
    <col min="33" max="33" width="17" style="90" customWidth="1"/>
    <col min="34" max="34" width="17.33203125" style="89" customWidth="1"/>
    <col min="35" max="35" width="16.88671875" style="89" customWidth="1"/>
    <col min="36" max="36" width="17" style="90" customWidth="1"/>
    <col min="37" max="37" width="17.33203125" style="89" customWidth="1"/>
    <col min="38" max="38" width="16.88671875" style="89" customWidth="1"/>
    <col min="39" max="39" width="18.88671875" style="90" customWidth="1"/>
    <col min="40" max="41" width="19.109375" style="89" customWidth="1"/>
    <col min="42" max="43" width="19.44140625" style="90" customWidth="1"/>
    <col min="44" max="44" width="17.88671875" style="90" customWidth="1"/>
    <col min="45" max="45" width="19" style="90" customWidth="1"/>
    <col min="46" max="46" width="16.88671875" style="90" customWidth="1"/>
    <col min="47" max="47" width="17.5546875" style="90" customWidth="1"/>
    <col min="48" max="48" width="12.6640625" style="90" customWidth="1"/>
    <col min="49" max="49" width="17.44140625" style="90" customWidth="1"/>
    <col min="50" max="50" width="20.33203125" style="91" customWidth="1"/>
    <col min="51" max="51" width="18.88671875" style="92" customWidth="1"/>
    <col min="52" max="52" width="20.33203125" style="90" customWidth="1"/>
    <col min="53" max="53" width="22.88671875" style="90" customWidth="1"/>
    <col min="54" max="54" width="13" style="35" customWidth="1"/>
    <col min="55" max="55" width="12.5546875" style="35" bestFit="1" customWidth="1"/>
    <col min="56" max="16384" width="8.88671875" style="35"/>
  </cols>
  <sheetData>
    <row r="1" spans="1:53">
      <c r="A1" s="32"/>
      <c r="C1" s="107"/>
      <c r="D1" s="107"/>
      <c r="E1" s="107"/>
      <c r="F1" s="33"/>
    </row>
    <row r="2" spans="1:53">
      <c r="A2" s="308" t="s">
        <v>286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9"/>
    </row>
    <row r="3" spans="1:53" s="48" customFormat="1">
      <c r="A3" s="41"/>
      <c r="B3" s="275" t="s">
        <v>56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7"/>
    </row>
    <row r="4" spans="1:53" s="48" customFormat="1" ht="51" customHeight="1">
      <c r="A4" s="41"/>
      <c r="B4" s="278" t="s">
        <v>95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80"/>
    </row>
    <row r="5" spans="1:53" ht="48.6" customHeight="1" thickBot="1">
      <c r="A5" s="111"/>
      <c r="B5" s="281" t="s">
        <v>391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3"/>
    </row>
    <row r="6" spans="1:53" s="36" customFormat="1" ht="13.8" thickBot="1">
      <c r="A6" s="225"/>
      <c r="B6" s="286" t="s">
        <v>0</v>
      </c>
      <c r="C6" s="294" t="s">
        <v>21</v>
      </c>
      <c r="D6" s="289" t="s">
        <v>1</v>
      </c>
      <c r="E6" s="37" t="s">
        <v>22</v>
      </c>
      <c r="F6" s="297" t="s">
        <v>23</v>
      </c>
      <c r="G6" s="298"/>
      <c r="H6" s="297" t="s">
        <v>30</v>
      </c>
      <c r="I6" s="299"/>
      <c r="J6" s="259" t="s">
        <v>33</v>
      </c>
      <c r="K6" s="260"/>
      <c r="L6" s="261"/>
      <c r="M6" s="259" t="s">
        <v>34</v>
      </c>
      <c r="N6" s="260"/>
      <c r="O6" s="261"/>
      <c r="P6" s="259" t="s">
        <v>35</v>
      </c>
      <c r="Q6" s="260"/>
      <c r="R6" s="261"/>
      <c r="S6" s="259" t="s">
        <v>88</v>
      </c>
      <c r="T6" s="260"/>
      <c r="U6" s="261"/>
      <c r="V6" s="259" t="s">
        <v>89</v>
      </c>
      <c r="W6" s="260"/>
      <c r="X6" s="261"/>
      <c r="Y6" s="259" t="s">
        <v>90</v>
      </c>
      <c r="Z6" s="260"/>
      <c r="AA6" s="261"/>
      <c r="AB6" s="259" t="s">
        <v>282</v>
      </c>
      <c r="AC6" s="260"/>
      <c r="AD6" s="261"/>
      <c r="AE6" s="259" t="s">
        <v>283</v>
      </c>
      <c r="AF6" s="260"/>
      <c r="AG6" s="261"/>
      <c r="AH6" s="259" t="s">
        <v>284</v>
      </c>
      <c r="AI6" s="260"/>
      <c r="AJ6" s="261"/>
      <c r="AK6" s="259" t="s">
        <v>285</v>
      </c>
      <c r="AL6" s="260"/>
      <c r="AM6" s="261"/>
      <c r="AN6" s="259" t="s">
        <v>38</v>
      </c>
      <c r="AO6" s="260"/>
      <c r="AP6" s="261"/>
      <c r="AQ6" s="269" t="s">
        <v>20</v>
      </c>
      <c r="AR6" s="270"/>
      <c r="AS6" s="270"/>
      <c r="AT6" s="270"/>
      <c r="AU6" s="270"/>
      <c r="AV6" s="270"/>
      <c r="AW6" s="270"/>
      <c r="AX6" s="270"/>
      <c r="AY6" s="270"/>
      <c r="AZ6" s="271"/>
      <c r="BA6" s="272" t="s">
        <v>29</v>
      </c>
    </row>
    <row r="7" spans="1:53" s="36" customFormat="1" ht="13.8" thickBot="1">
      <c r="A7" s="225"/>
      <c r="B7" s="287"/>
      <c r="C7" s="295"/>
      <c r="D7" s="290"/>
      <c r="E7" s="292" t="s">
        <v>24</v>
      </c>
      <c r="F7" s="267" t="s">
        <v>25</v>
      </c>
      <c r="G7" s="267" t="s">
        <v>26</v>
      </c>
      <c r="H7" s="292" t="s">
        <v>27</v>
      </c>
      <c r="I7" s="265" t="s">
        <v>28</v>
      </c>
      <c r="J7" s="262"/>
      <c r="K7" s="263"/>
      <c r="L7" s="264"/>
      <c r="M7" s="262"/>
      <c r="N7" s="263"/>
      <c r="O7" s="264"/>
      <c r="P7" s="262"/>
      <c r="Q7" s="263"/>
      <c r="R7" s="264"/>
      <c r="S7" s="262"/>
      <c r="T7" s="263"/>
      <c r="U7" s="264"/>
      <c r="V7" s="262"/>
      <c r="W7" s="263"/>
      <c r="X7" s="264"/>
      <c r="Y7" s="262"/>
      <c r="Z7" s="263"/>
      <c r="AA7" s="264"/>
      <c r="AB7" s="262"/>
      <c r="AC7" s="263"/>
      <c r="AD7" s="264"/>
      <c r="AE7" s="262"/>
      <c r="AF7" s="263"/>
      <c r="AG7" s="264"/>
      <c r="AH7" s="262"/>
      <c r="AI7" s="263"/>
      <c r="AJ7" s="264"/>
      <c r="AK7" s="262"/>
      <c r="AL7" s="263"/>
      <c r="AM7" s="264"/>
      <c r="AN7" s="262"/>
      <c r="AO7" s="263"/>
      <c r="AP7" s="264"/>
      <c r="AQ7" s="269" t="s">
        <v>290</v>
      </c>
      <c r="AR7" s="270"/>
      <c r="AS7" s="274"/>
      <c r="AT7" s="269" t="s">
        <v>39</v>
      </c>
      <c r="AU7" s="270"/>
      <c r="AV7" s="270"/>
      <c r="AW7" s="274"/>
      <c r="AX7" s="269" t="s">
        <v>287</v>
      </c>
      <c r="AY7" s="270"/>
      <c r="AZ7" s="274"/>
      <c r="BA7" s="273"/>
    </row>
    <row r="8" spans="1:53" ht="53.4" thickBot="1">
      <c r="A8" s="111"/>
      <c r="B8" s="288"/>
      <c r="C8" s="296"/>
      <c r="D8" s="291"/>
      <c r="E8" s="293"/>
      <c r="F8" s="268"/>
      <c r="G8" s="268"/>
      <c r="H8" s="293"/>
      <c r="I8" s="266"/>
      <c r="J8" s="118" t="s">
        <v>4</v>
      </c>
      <c r="K8" s="93" t="s">
        <v>5</v>
      </c>
      <c r="L8" s="119" t="s">
        <v>8</v>
      </c>
      <c r="M8" s="118" t="s">
        <v>4</v>
      </c>
      <c r="N8" s="93" t="s">
        <v>5</v>
      </c>
      <c r="O8" s="119" t="s">
        <v>8</v>
      </c>
      <c r="P8" s="118" t="s">
        <v>4</v>
      </c>
      <c r="Q8" s="93" t="s">
        <v>5</v>
      </c>
      <c r="R8" s="119" t="s">
        <v>8</v>
      </c>
      <c r="S8" s="118" t="s">
        <v>4</v>
      </c>
      <c r="T8" s="93" t="s">
        <v>5</v>
      </c>
      <c r="U8" s="119" t="s">
        <v>8</v>
      </c>
      <c r="V8" s="118" t="s">
        <v>4</v>
      </c>
      <c r="W8" s="93" t="s">
        <v>5</v>
      </c>
      <c r="X8" s="119" t="s">
        <v>8</v>
      </c>
      <c r="Y8" s="118" t="s">
        <v>4</v>
      </c>
      <c r="Z8" s="93" t="s">
        <v>5</v>
      </c>
      <c r="AA8" s="119" t="s">
        <v>8</v>
      </c>
      <c r="AB8" s="118" t="s">
        <v>4</v>
      </c>
      <c r="AC8" s="93" t="s">
        <v>5</v>
      </c>
      <c r="AD8" s="119" t="s">
        <v>8</v>
      </c>
      <c r="AE8" s="118" t="s">
        <v>4</v>
      </c>
      <c r="AF8" s="93" t="s">
        <v>5</v>
      </c>
      <c r="AG8" s="119" t="s">
        <v>8</v>
      </c>
      <c r="AH8" s="118" t="s">
        <v>4</v>
      </c>
      <c r="AI8" s="93" t="s">
        <v>5</v>
      </c>
      <c r="AJ8" s="119" t="s">
        <v>8</v>
      </c>
      <c r="AK8" s="118" t="s">
        <v>4</v>
      </c>
      <c r="AL8" s="93" t="s">
        <v>5</v>
      </c>
      <c r="AM8" s="119" t="s">
        <v>8</v>
      </c>
      <c r="AN8" s="118" t="s">
        <v>4</v>
      </c>
      <c r="AO8" s="93" t="s">
        <v>5</v>
      </c>
      <c r="AP8" s="119" t="s">
        <v>8</v>
      </c>
      <c r="AQ8" s="118" t="s">
        <v>4</v>
      </c>
      <c r="AR8" s="93" t="s">
        <v>5</v>
      </c>
      <c r="AS8" s="119" t="s">
        <v>8</v>
      </c>
      <c r="AT8" s="94" t="s">
        <v>4</v>
      </c>
      <c r="AU8" s="95" t="s">
        <v>5</v>
      </c>
      <c r="AV8" s="96" t="s">
        <v>31</v>
      </c>
      <c r="AW8" s="96" t="s">
        <v>32</v>
      </c>
      <c r="AX8" s="118" t="s">
        <v>4</v>
      </c>
      <c r="AY8" s="93" t="s">
        <v>5</v>
      </c>
      <c r="AZ8" s="119" t="s">
        <v>8</v>
      </c>
      <c r="BA8" s="113"/>
    </row>
    <row r="9" spans="1:53" ht="40.200000000000003" thickBot="1">
      <c r="A9" s="111"/>
      <c r="B9" s="242" t="s">
        <v>85</v>
      </c>
      <c r="C9" s="243" t="s">
        <v>244</v>
      </c>
      <c r="D9" s="216"/>
      <c r="E9" s="114"/>
      <c r="F9" s="38"/>
      <c r="G9" s="38"/>
      <c r="H9" s="37"/>
      <c r="I9" s="3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spans="1:53" ht="13.8">
      <c r="A10" s="111"/>
      <c r="B10" s="237"/>
      <c r="C10" s="240" t="s">
        <v>36</v>
      </c>
      <c r="D10" s="217"/>
      <c r="E10" s="40"/>
      <c r="F10" s="31"/>
      <c r="G10" s="31"/>
      <c r="H10" s="31"/>
      <c r="I10" s="31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100"/>
      <c r="AX10" s="100"/>
      <c r="AY10" s="100"/>
      <c r="AZ10" s="99"/>
      <c r="BA10" s="98"/>
    </row>
    <row r="11" spans="1:53" s="36" customFormat="1" ht="39.6">
      <c r="A11" s="225"/>
      <c r="B11" s="115" t="s">
        <v>55</v>
      </c>
      <c r="C11" s="41" t="s">
        <v>96</v>
      </c>
      <c r="D11" s="218"/>
      <c r="E11" s="218" t="s">
        <v>303</v>
      </c>
      <c r="F11" s="42" t="s">
        <v>306</v>
      </c>
      <c r="G11" s="42" t="s">
        <v>307</v>
      </c>
      <c r="H11" s="116">
        <v>2022</v>
      </c>
      <c r="I11" s="116">
        <v>2024</v>
      </c>
      <c r="J11" s="106">
        <v>0</v>
      </c>
      <c r="K11" s="106">
        <v>0</v>
      </c>
      <c r="L11" s="106">
        <v>0</v>
      </c>
      <c r="M11" s="106">
        <v>6968751</v>
      </c>
      <c r="N11" s="106">
        <v>0</v>
      </c>
      <c r="O11" s="106">
        <v>6968751</v>
      </c>
      <c r="P11" s="106">
        <v>5999998.5</v>
      </c>
      <c r="Q11" s="106">
        <v>0</v>
      </c>
      <c r="R11" s="106">
        <v>5999998.5</v>
      </c>
      <c r="S11" s="106">
        <v>6284257.5</v>
      </c>
      <c r="T11" s="106">
        <v>0</v>
      </c>
      <c r="U11" s="106">
        <v>6284257.5</v>
      </c>
      <c r="V11" s="106">
        <v>0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  <c r="AB11" s="106">
        <v>0</v>
      </c>
      <c r="AC11" s="106">
        <v>0</v>
      </c>
      <c r="AD11" s="106">
        <v>0</v>
      </c>
      <c r="AE11" s="106">
        <v>0</v>
      </c>
      <c r="AF11" s="106">
        <v>0</v>
      </c>
      <c r="AG11" s="106">
        <v>0</v>
      </c>
      <c r="AH11" s="106">
        <v>0</v>
      </c>
      <c r="AI11" s="106">
        <v>0</v>
      </c>
      <c r="AJ11" s="106">
        <v>0</v>
      </c>
      <c r="AK11" s="106">
        <v>0</v>
      </c>
      <c r="AL11" s="106">
        <v>0</v>
      </c>
      <c r="AM11" s="106">
        <v>0</v>
      </c>
      <c r="AN11" s="106">
        <v>19253007</v>
      </c>
      <c r="AO11" s="106">
        <v>0</v>
      </c>
      <c r="AP11" s="106">
        <v>19253007</v>
      </c>
      <c r="AQ11" s="106">
        <v>10177407</v>
      </c>
      <c r="AR11" s="106">
        <v>0</v>
      </c>
      <c r="AS11" s="106">
        <v>10177407</v>
      </c>
      <c r="AT11" s="106">
        <v>0</v>
      </c>
      <c r="AU11" s="106">
        <v>0</v>
      </c>
      <c r="AV11" s="106"/>
      <c r="AW11" s="106">
        <v>0</v>
      </c>
      <c r="AX11" s="106">
        <v>0</v>
      </c>
      <c r="AY11" s="106">
        <v>0</v>
      </c>
      <c r="AZ11" s="106">
        <v>0</v>
      </c>
      <c r="BA11" s="106">
        <v>-9075600</v>
      </c>
    </row>
    <row r="12" spans="1:53" s="36" customFormat="1" ht="39.6">
      <c r="A12" s="225"/>
      <c r="B12" s="43" t="s">
        <v>57</v>
      </c>
      <c r="C12" s="44" t="s">
        <v>374</v>
      </c>
      <c r="D12" s="223"/>
      <c r="E12" s="223" t="s">
        <v>304</v>
      </c>
      <c r="F12" s="42" t="s">
        <v>306</v>
      </c>
      <c r="G12" s="42" t="s">
        <v>308</v>
      </c>
      <c r="H12" s="116">
        <v>2021</v>
      </c>
      <c r="I12" s="116">
        <v>2030</v>
      </c>
      <c r="J12" s="106">
        <v>1621176.25</v>
      </c>
      <c r="K12" s="106">
        <v>0</v>
      </c>
      <c r="L12" s="106">
        <v>1621176.25</v>
      </c>
      <c r="M12" s="106">
        <v>2893586.4</v>
      </c>
      <c r="N12" s="106">
        <v>0</v>
      </c>
      <c r="O12" s="106">
        <v>2893586.4</v>
      </c>
      <c r="P12" s="106">
        <v>4883555.4000000004</v>
      </c>
      <c r="Q12" s="106">
        <v>0</v>
      </c>
      <c r="R12" s="106">
        <v>4883555.4000000004</v>
      </c>
      <c r="S12" s="106">
        <v>4883555.4000000004</v>
      </c>
      <c r="T12" s="106">
        <v>0</v>
      </c>
      <c r="U12" s="106">
        <v>4883555.4000000004</v>
      </c>
      <c r="V12" s="106">
        <v>5183555.4000000004</v>
      </c>
      <c r="W12" s="106">
        <v>0</v>
      </c>
      <c r="X12" s="106">
        <v>5183555.4000000004</v>
      </c>
      <c r="Y12" s="106">
        <v>1165250.3999999999</v>
      </c>
      <c r="Z12" s="106">
        <v>0</v>
      </c>
      <c r="AA12" s="106">
        <v>1165250.3999999999</v>
      </c>
      <c r="AB12" s="106">
        <v>1165250.3999999999</v>
      </c>
      <c r="AC12" s="106">
        <v>0</v>
      </c>
      <c r="AD12" s="106">
        <v>1165250.3999999999</v>
      </c>
      <c r="AE12" s="106">
        <v>1165250.3999999999</v>
      </c>
      <c r="AF12" s="106">
        <v>0</v>
      </c>
      <c r="AG12" s="106">
        <v>1165250.3999999999</v>
      </c>
      <c r="AH12" s="106">
        <v>1165250.3999999999</v>
      </c>
      <c r="AI12" s="106">
        <v>0</v>
      </c>
      <c r="AJ12" s="106">
        <v>1165250.3999999999</v>
      </c>
      <c r="AK12" s="106">
        <v>1165250.3999999999</v>
      </c>
      <c r="AL12" s="106">
        <v>0</v>
      </c>
      <c r="AM12" s="106">
        <v>1165250.3999999999</v>
      </c>
      <c r="AN12" s="106">
        <v>25291680.849999994</v>
      </c>
      <c r="AO12" s="106">
        <v>0</v>
      </c>
      <c r="AP12" s="106">
        <v>25291680.849999994</v>
      </c>
      <c r="AQ12" s="106">
        <v>5946273.4499999993</v>
      </c>
      <c r="AR12" s="106">
        <v>0</v>
      </c>
      <c r="AS12" s="106">
        <v>5946273.4499999993</v>
      </c>
      <c r="AT12" s="106">
        <v>1690000</v>
      </c>
      <c r="AU12" s="106">
        <v>0</v>
      </c>
      <c r="AV12" s="106" t="s">
        <v>394</v>
      </c>
      <c r="AW12" s="106">
        <v>1690000</v>
      </c>
      <c r="AX12" s="106">
        <v>2943407.3999999994</v>
      </c>
      <c r="AY12" s="106">
        <v>0</v>
      </c>
      <c r="AZ12" s="106">
        <v>2943407.3999999994</v>
      </c>
      <c r="BA12" s="106">
        <v>-14711999.999999996</v>
      </c>
    </row>
    <row r="13" spans="1:53" ht="13.8" thickBot="1">
      <c r="A13" s="111"/>
      <c r="B13" s="45"/>
      <c r="C13" s="304" t="s">
        <v>82</v>
      </c>
      <c r="D13" s="305"/>
      <c r="E13" s="46"/>
      <c r="F13" s="47"/>
      <c r="G13" s="47"/>
      <c r="H13" s="47"/>
      <c r="I13" s="47"/>
      <c r="J13" s="101">
        <v>1621176.25</v>
      </c>
      <c r="K13" s="101">
        <v>0</v>
      </c>
      <c r="L13" s="101">
        <v>1621176.25</v>
      </c>
      <c r="M13" s="101">
        <v>9862337.4000000004</v>
      </c>
      <c r="N13" s="101">
        <v>0</v>
      </c>
      <c r="O13" s="101">
        <v>9862337.4000000004</v>
      </c>
      <c r="P13" s="101">
        <v>10883553.9</v>
      </c>
      <c r="Q13" s="101">
        <v>0</v>
      </c>
      <c r="R13" s="101">
        <v>10883553.9</v>
      </c>
      <c r="S13" s="101">
        <v>11167812.9</v>
      </c>
      <c r="T13" s="101">
        <v>0</v>
      </c>
      <c r="U13" s="101">
        <v>11167812.9</v>
      </c>
      <c r="V13" s="101">
        <v>5183555.4000000004</v>
      </c>
      <c r="W13" s="101">
        <v>0</v>
      </c>
      <c r="X13" s="101">
        <v>5183555.4000000004</v>
      </c>
      <c r="Y13" s="101">
        <v>1165250.3999999999</v>
      </c>
      <c r="Z13" s="101">
        <v>0</v>
      </c>
      <c r="AA13" s="101">
        <v>1165250.3999999999</v>
      </c>
      <c r="AB13" s="101">
        <v>1165250.3999999999</v>
      </c>
      <c r="AC13" s="101">
        <v>0</v>
      </c>
      <c r="AD13" s="101">
        <v>1165250.3999999999</v>
      </c>
      <c r="AE13" s="101">
        <v>1165250.3999999999</v>
      </c>
      <c r="AF13" s="101">
        <v>0</v>
      </c>
      <c r="AG13" s="101">
        <v>1165250.3999999999</v>
      </c>
      <c r="AH13" s="101">
        <v>1165250.3999999999</v>
      </c>
      <c r="AI13" s="101">
        <v>0</v>
      </c>
      <c r="AJ13" s="101">
        <v>1165250.3999999999</v>
      </c>
      <c r="AK13" s="101">
        <v>1165250.3999999999</v>
      </c>
      <c r="AL13" s="101">
        <v>0</v>
      </c>
      <c r="AM13" s="101">
        <v>1165250.3999999999</v>
      </c>
      <c r="AN13" s="101">
        <v>44544687.849999994</v>
      </c>
      <c r="AO13" s="101">
        <v>0</v>
      </c>
      <c r="AP13" s="101">
        <v>44544687.849999994</v>
      </c>
      <c r="AQ13" s="101">
        <v>16123680.449999999</v>
      </c>
      <c r="AR13" s="101">
        <v>0</v>
      </c>
      <c r="AS13" s="101">
        <v>16123680.449999999</v>
      </c>
      <c r="AT13" s="101">
        <v>1690000</v>
      </c>
      <c r="AU13" s="101">
        <v>0</v>
      </c>
      <c r="AV13" s="101">
        <v>0</v>
      </c>
      <c r="AW13" s="101">
        <v>1690000</v>
      </c>
      <c r="AX13" s="101">
        <v>2943407.3999999994</v>
      </c>
      <c r="AY13" s="101">
        <v>0</v>
      </c>
      <c r="AZ13" s="101">
        <v>2943407.3999999994</v>
      </c>
      <c r="BA13" s="101">
        <v>-23787599.999999996</v>
      </c>
    </row>
    <row r="14" spans="1:53" ht="27.6" customHeight="1" thickBot="1">
      <c r="A14" s="111"/>
      <c r="B14" s="242" t="s">
        <v>97</v>
      </c>
      <c r="C14" s="300" t="s">
        <v>98</v>
      </c>
      <c r="D14" s="301"/>
      <c r="E14" s="239"/>
      <c r="F14" s="38"/>
      <c r="G14" s="38"/>
      <c r="H14" s="37"/>
      <c r="I14" s="3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ht="13.8">
      <c r="A15" s="111"/>
      <c r="B15" s="237"/>
      <c r="C15" s="240" t="s">
        <v>36</v>
      </c>
      <c r="D15" s="241"/>
      <c r="E15" s="40"/>
      <c r="F15" s="31"/>
      <c r="G15" s="31"/>
      <c r="H15" s="31"/>
      <c r="I15" s="31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100"/>
      <c r="AX15" s="100"/>
      <c r="AY15" s="100"/>
      <c r="AZ15" s="99"/>
      <c r="BA15" s="98"/>
    </row>
    <row r="16" spans="1:53" s="36" customFormat="1" ht="39.6">
      <c r="A16" s="225"/>
      <c r="B16" s="115" t="s">
        <v>100</v>
      </c>
      <c r="C16" s="41" t="s">
        <v>99</v>
      </c>
      <c r="D16" s="218"/>
      <c r="E16" s="218" t="s">
        <v>305</v>
      </c>
      <c r="F16" s="42" t="s">
        <v>306</v>
      </c>
      <c r="G16" s="42" t="s">
        <v>309</v>
      </c>
      <c r="H16" s="116">
        <v>2024</v>
      </c>
      <c r="I16" s="116">
        <v>2027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5603010</v>
      </c>
      <c r="T16" s="106">
        <v>0</v>
      </c>
      <c r="U16" s="106">
        <v>5603010</v>
      </c>
      <c r="V16" s="106">
        <v>10558020</v>
      </c>
      <c r="W16" s="106">
        <v>0</v>
      </c>
      <c r="X16" s="106">
        <v>10558020</v>
      </c>
      <c r="Y16" s="106">
        <v>5147010</v>
      </c>
      <c r="Z16" s="106">
        <v>0</v>
      </c>
      <c r="AA16" s="106">
        <v>5147010</v>
      </c>
      <c r="AB16" s="106">
        <v>5399010</v>
      </c>
      <c r="AC16" s="106">
        <v>0</v>
      </c>
      <c r="AD16" s="106">
        <v>5399010</v>
      </c>
      <c r="AE16" s="106">
        <v>0</v>
      </c>
      <c r="AF16" s="106">
        <v>0</v>
      </c>
      <c r="AG16" s="106">
        <v>0</v>
      </c>
      <c r="AH16" s="106">
        <v>0</v>
      </c>
      <c r="AI16" s="106">
        <v>0</v>
      </c>
      <c r="AJ16" s="106">
        <v>0</v>
      </c>
      <c r="AK16" s="106">
        <v>0</v>
      </c>
      <c r="AL16" s="106">
        <v>0</v>
      </c>
      <c r="AM16" s="106">
        <v>0</v>
      </c>
      <c r="AN16" s="106">
        <v>26707050</v>
      </c>
      <c r="AO16" s="106">
        <v>0</v>
      </c>
      <c r="AP16" s="106">
        <v>26707050</v>
      </c>
      <c r="AQ16" s="106">
        <v>0</v>
      </c>
      <c r="AR16" s="106">
        <v>0</v>
      </c>
      <c r="AS16" s="106">
        <v>0</v>
      </c>
      <c r="AT16" s="106">
        <v>0</v>
      </c>
      <c r="AU16" s="106">
        <v>0</v>
      </c>
      <c r="AV16" s="106"/>
      <c r="AW16" s="106">
        <v>0</v>
      </c>
      <c r="AX16" s="106">
        <v>11308230</v>
      </c>
      <c r="AY16" s="106">
        <v>0</v>
      </c>
      <c r="AZ16" s="106">
        <v>11308230</v>
      </c>
      <c r="BA16" s="106">
        <v>-15398820</v>
      </c>
    </row>
    <row r="17" spans="1:53" ht="13.8" thickBot="1">
      <c r="A17" s="111"/>
      <c r="B17" s="45"/>
      <c r="C17" s="304" t="s">
        <v>125</v>
      </c>
      <c r="D17" s="305"/>
      <c r="E17" s="46"/>
      <c r="F17" s="47"/>
      <c r="G17" s="47"/>
      <c r="H17" s="47"/>
      <c r="I17" s="47"/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5603010</v>
      </c>
      <c r="T17" s="101">
        <v>0</v>
      </c>
      <c r="U17" s="101">
        <v>5603010</v>
      </c>
      <c r="V17" s="101">
        <v>10558020</v>
      </c>
      <c r="W17" s="101">
        <v>0</v>
      </c>
      <c r="X17" s="101">
        <v>10558020</v>
      </c>
      <c r="Y17" s="101">
        <v>5147010</v>
      </c>
      <c r="Z17" s="101">
        <v>0</v>
      </c>
      <c r="AA17" s="101">
        <v>5147010</v>
      </c>
      <c r="AB17" s="101">
        <v>5399010</v>
      </c>
      <c r="AC17" s="101">
        <v>0</v>
      </c>
      <c r="AD17" s="101">
        <v>5399010</v>
      </c>
      <c r="AE17" s="101">
        <v>0</v>
      </c>
      <c r="AF17" s="101">
        <v>0</v>
      </c>
      <c r="AG17" s="101">
        <v>0</v>
      </c>
      <c r="AH17" s="101">
        <v>0</v>
      </c>
      <c r="AI17" s="101">
        <v>0</v>
      </c>
      <c r="AJ17" s="101">
        <v>0</v>
      </c>
      <c r="AK17" s="101">
        <v>0</v>
      </c>
      <c r="AL17" s="101">
        <v>0</v>
      </c>
      <c r="AM17" s="101">
        <v>0</v>
      </c>
      <c r="AN17" s="101">
        <v>26707050</v>
      </c>
      <c r="AO17" s="101">
        <v>0</v>
      </c>
      <c r="AP17" s="101">
        <v>26707050</v>
      </c>
      <c r="AQ17" s="101">
        <v>0</v>
      </c>
      <c r="AR17" s="101">
        <v>0</v>
      </c>
      <c r="AS17" s="101">
        <v>0</v>
      </c>
      <c r="AT17" s="101">
        <v>0</v>
      </c>
      <c r="AU17" s="101">
        <v>0</v>
      </c>
      <c r="AV17" s="101">
        <v>0</v>
      </c>
      <c r="AW17" s="101">
        <v>0</v>
      </c>
      <c r="AX17" s="101">
        <v>11308230</v>
      </c>
      <c r="AY17" s="101">
        <v>0</v>
      </c>
      <c r="AZ17" s="101">
        <v>11308230</v>
      </c>
      <c r="BA17" s="101">
        <v>-15398820</v>
      </c>
    </row>
    <row r="18" spans="1:53" ht="35.4" customHeight="1" thickBot="1">
      <c r="A18" s="111"/>
      <c r="B18" s="242" t="s">
        <v>101</v>
      </c>
      <c r="C18" s="300" t="s">
        <v>102</v>
      </c>
      <c r="D18" s="301"/>
      <c r="E18" s="239"/>
      <c r="F18" s="38"/>
      <c r="G18" s="38"/>
      <c r="H18" s="37"/>
      <c r="I18" s="3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</row>
    <row r="19" spans="1:53" ht="13.8">
      <c r="A19" s="111"/>
      <c r="B19" s="237"/>
      <c r="C19" s="240" t="s">
        <v>36</v>
      </c>
      <c r="D19" s="241"/>
      <c r="E19" s="40"/>
      <c r="F19" s="31"/>
      <c r="G19" s="31"/>
      <c r="H19" s="31"/>
      <c r="I19" s="31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100"/>
      <c r="AX19" s="100"/>
      <c r="AY19" s="100"/>
      <c r="AZ19" s="99"/>
      <c r="BA19" s="98"/>
    </row>
    <row r="20" spans="1:53" s="36" customFormat="1" ht="39.6">
      <c r="A20" s="225"/>
      <c r="B20" s="115" t="s">
        <v>104</v>
      </c>
      <c r="C20" s="244" t="s">
        <v>103</v>
      </c>
      <c r="D20" s="218"/>
      <c r="E20" s="218" t="s">
        <v>354</v>
      </c>
      <c r="F20" s="42" t="s">
        <v>306</v>
      </c>
      <c r="G20" s="42" t="s">
        <v>310</v>
      </c>
      <c r="H20" s="116">
        <v>2021</v>
      </c>
      <c r="I20" s="116">
        <v>2030</v>
      </c>
      <c r="J20" s="106">
        <v>71029856.400000006</v>
      </c>
      <c r="K20" s="106">
        <v>0</v>
      </c>
      <c r="L20" s="106">
        <v>71029856.400000006</v>
      </c>
      <c r="M20" s="106">
        <v>285736112.80000001</v>
      </c>
      <c r="N20" s="106">
        <v>0</v>
      </c>
      <c r="O20" s="106">
        <v>285736112.80000001</v>
      </c>
      <c r="P20" s="106">
        <v>286923507.80000001</v>
      </c>
      <c r="Q20" s="106">
        <v>0</v>
      </c>
      <c r="R20" s="106">
        <v>286923507.80000001</v>
      </c>
      <c r="S20" s="106">
        <v>298671214.80000001</v>
      </c>
      <c r="T20" s="106">
        <v>0</v>
      </c>
      <c r="U20" s="106">
        <v>298671214.80000001</v>
      </c>
      <c r="V20" s="106">
        <v>311005824.80000001</v>
      </c>
      <c r="W20" s="106">
        <v>3726000</v>
      </c>
      <c r="X20" s="106">
        <v>314731824.80000001</v>
      </c>
      <c r="Y20" s="106">
        <v>323957165.80000001</v>
      </c>
      <c r="Z20" s="106">
        <v>0</v>
      </c>
      <c r="AA20" s="106">
        <v>323957165.80000001</v>
      </c>
      <c r="AB20" s="106">
        <v>337556073.80000001</v>
      </c>
      <c r="AC20" s="106">
        <v>0</v>
      </c>
      <c r="AD20" s="106">
        <v>337556073.80000001</v>
      </c>
      <c r="AE20" s="106">
        <v>351834926.80000001</v>
      </c>
      <c r="AF20" s="106">
        <v>0</v>
      </c>
      <c r="AG20" s="106">
        <v>351834926.80000001</v>
      </c>
      <c r="AH20" s="106">
        <v>366827721.80000001</v>
      </c>
      <c r="AI20" s="106">
        <v>0</v>
      </c>
      <c r="AJ20" s="106">
        <v>366827721.80000001</v>
      </c>
      <c r="AK20" s="106">
        <v>382570157.80000001</v>
      </c>
      <c r="AL20" s="106">
        <v>0</v>
      </c>
      <c r="AM20" s="106">
        <v>382570157.80000001</v>
      </c>
      <c r="AN20" s="106">
        <v>3016112562.6000004</v>
      </c>
      <c r="AO20" s="106">
        <v>3726000</v>
      </c>
      <c r="AP20" s="106">
        <v>3019838562.6000004</v>
      </c>
      <c r="AQ20" s="106">
        <v>942360691.79999995</v>
      </c>
      <c r="AR20" s="106">
        <v>0</v>
      </c>
      <c r="AS20" s="106">
        <v>942360691.79999995</v>
      </c>
      <c r="AT20" s="106">
        <v>0</v>
      </c>
      <c r="AU20" s="106">
        <v>0</v>
      </c>
      <c r="AV20" s="106"/>
      <c r="AW20" s="106">
        <v>0</v>
      </c>
      <c r="AX20" s="106">
        <v>2073751870.8</v>
      </c>
      <c r="AY20" s="106">
        <v>3726000</v>
      </c>
      <c r="AZ20" s="106">
        <v>2077477870.8</v>
      </c>
      <c r="BA20" s="106">
        <v>0</v>
      </c>
    </row>
    <row r="21" spans="1:53" s="36" customFormat="1" ht="39.6">
      <c r="A21" s="225"/>
      <c r="B21" s="115" t="s">
        <v>106</v>
      </c>
      <c r="C21" s="108" t="s">
        <v>105</v>
      </c>
      <c r="D21" s="218"/>
      <c r="E21" s="218" t="s">
        <v>355</v>
      </c>
      <c r="F21" s="42" t="s">
        <v>306</v>
      </c>
      <c r="G21" s="42" t="s">
        <v>310</v>
      </c>
      <c r="H21" s="116">
        <v>2021</v>
      </c>
      <c r="I21" s="116">
        <v>2030</v>
      </c>
      <c r="J21" s="106">
        <v>122400000</v>
      </c>
      <c r="K21" s="106">
        <v>0</v>
      </c>
      <c r="L21" s="106">
        <v>122400000</v>
      </c>
      <c r="M21" s="106">
        <v>165000000</v>
      </c>
      <c r="N21" s="106">
        <v>0</v>
      </c>
      <c r="O21" s="106">
        <v>165000000</v>
      </c>
      <c r="P21" s="106">
        <v>453590875</v>
      </c>
      <c r="Q21" s="106">
        <v>0</v>
      </c>
      <c r="R21" s="106">
        <v>453590875</v>
      </c>
      <c r="S21" s="106">
        <v>635431200</v>
      </c>
      <c r="T21" s="106">
        <v>0</v>
      </c>
      <c r="U21" s="106">
        <v>635431200</v>
      </c>
      <c r="V21" s="106">
        <v>651541380</v>
      </c>
      <c r="W21" s="106">
        <v>0</v>
      </c>
      <c r="X21" s="106">
        <v>651541380</v>
      </c>
      <c r="Y21" s="106">
        <v>684118449</v>
      </c>
      <c r="Z21" s="106">
        <v>0</v>
      </c>
      <c r="AA21" s="106">
        <v>684118449</v>
      </c>
      <c r="AB21" s="106">
        <v>718324372</v>
      </c>
      <c r="AC21" s="106">
        <v>0</v>
      </c>
      <c r="AD21" s="106">
        <v>718324372</v>
      </c>
      <c r="AE21" s="106">
        <v>754240589</v>
      </c>
      <c r="AF21" s="106">
        <v>0</v>
      </c>
      <c r="AG21" s="106">
        <v>754240589</v>
      </c>
      <c r="AH21" s="106">
        <v>791952618</v>
      </c>
      <c r="AI21" s="106">
        <v>0</v>
      </c>
      <c r="AJ21" s="106">
        <v>791952618</v>
      </c>
      <c r="AK21" s="106">
        <v>831550250</v>
      </c>
      <c r="AL21" s="106">
        <v>0</v>
      </c>
      <c r="AM21" s="106">
        <v>831550250</v>
      </c>
      <c r="AN21" s="106">
        <v>5808149733</v>
      </c>
      <c r="AO21" s="106">
        <v>0</v>
      </c>
      <c r="AP21" s="106">
        <v>5808149733</v>
      </c>
      <c r="AQ21" s="106">
        <v>1376422075</v>
      </c>
      <c r="AR21" s="106">
        <v>0</v>
      </c>
      <c r="AS21" s="106">
        <v>1376422075</v>
      </c>
      <c r="AT21" s="106">
        <v>0</v>
      </c>
      <c r="AU21" s="106">
        <v>0</v>
      </c>
      <c r="AV21" s="106"/>
      <c r="AW21" s="106">
        <v>0</v>
      </c>
      <c r="AX21" s="106">
        <v>4431727658</v>
      </c>
      <c r="AY21" s="106">
        <v>0</v>
      </c>
      <c r="AZ21" s="106">
        <v>4431727658</v>
      </c>
      <c r="BA21" s="106">
        <v>0</v>
      </c>
    </row>
    <row r="22" spans="1:53" s="36" customFormat="1" ht="39.6">
      <c r="A22" s="225"/>
      <c r="B22" s="115" t="s">
        <v>109</v>
      </c>
      <c r="C22" s="244" t="s">
        <v>107</v>
      </c>
      <c r="D22" s="218"/>
      <c r="E22" s="218" t="s">
        <v>354</v>
      </c>
      <c r="F22" s="42" t="s">
        <v>306</v>
      </c>
      <c r="G22" s="42" t="s">
        <v>311</v>
      </c>
      <c r="H22" s="116">
        <v>2021</v>
      </c>
      <c r="I22" s="116">
        <v>2030</v>
      </c>
      <c r="J22" s="106">
        <v>78921039.599999994</v>
      </c>
      <c r="K22" s="106">
        <v>0</v>
      </c>
      <c r="L22" s="106">
        <v>78921039.599999994</v>
      </c>
      <c r="M22" s="106">
        <v>277398791.39999998</v>
      </c>
      <c r="N22" s="106">
        <v>0</v>
      </c>
      <c r="O22" s="106">
        <v>277398791.39999998</v>
      </c>
      <c r="P22" s="106">
        <v>277398791.39999998</v>
      </c>
      <c r="Q22" s="106">
        <v>0</v>
      </c>
      <c r="R22" s="106">
        <v>277398791.39999998</v>
      </c>
      <c r="S22" s="106">
        <v>277398791.39999998</v>
      </c>
      <c r="T22" s="106">
        <v>0</v>
      </c>
      <c r="U22" s="106">
        <v>277398791.39999998</v>
      </c>
      <c r="V22" s="106">
        <v>277398791.39999998</v>
      </c>
      <c r="W22" s="106">
        <v>0</v>
      </c>
      <c r="X22" s="106">
        <v>277398791.39999998</v>
      </c>
      <c r="Y22" s="106">
        <v>277398791.39999998</v>
      </c>
      <c r="Z22" s="106">
        <v>0</v>
      </c>
      <c r="AA22" s="106">
        <v>277398791.39999998</v>
      </c>
      <c r="AB22" s="106">
        <v>277398791.39999998</v>
      </c>
      <c r="AC22" s="106">
        <v>0</v>
      </c>
      <c r="AD22" s="106">
        <v>277398791.39999998</v>
      </c>
      <c r="AE22" s="106">
        <v>277398791.39999998</v>
      </c>
      <c r="AF22" s="106">
        <v>0</v>
      </c>
      <c r="AG22" s="106">
        <v>277398791.39999998</v>
      </c>
      <c r="AH22" s="106">
        <v>277398791.39999998</v>
      </c>
      <c r="AI22" s="106">
        <v>0</v>
      </c>
      <c r="AJ22" s="106">
        <v>277398791.39999998</v>
      </c>
      <c r="AK22" s="106">
        <v>277398791.39999998</v>
      </c>
      <c r="AL22" s="106">
        <v>0</v>
      </c>
      <c r="AM22" s="106">
        <v>277398791.39999998</v>
      </c>
      <c r="AN22" s="106">
        <v>2575510162.2000003</v>
      </c>
      <c r="AO22" s="106">
        <v>0</v>
      </c>
      <c r="AP22" s="106">
        <v>2575510162.2000003</v>
      </c>
      <c r="AQ22" s="106">
        <v>911117413.79999995</v>
      </c>
      <c r="AR22" s="106">
        <v>0</v>
      </c>
      <c r="AS22" s="106">
        <v>911117413.79999995</v>
      </c>
      <c r="AT22" s="106">
        <v>0</v>
      </c>
      <c r="AU22" s="106">
        <v>0</v>
      </c>
      <c r="AV22" s="106"/>
      <c r="AW22" s="106">
        <v>0</v>
      </c>
      <c r="AX22" s="106">
        <v>1664392748.4000001</v>
      </c>
      <c r="AY22" s="106">
        <v>0</v>
      </c>
      <c r="AZ22" s="106">
        <v>1664392748.4000001</v>
      </c>
      <c r="BA22" s="106">
        <v>0</v>
      </c>
    </row>
    <row r="23" spans="1:53" s="36" customFormat="1">
      <c r="A23" s="225"/>
      <c r="B23" s="115" t="s">
        <v>110</v>
      </c>
      <c r="C23" s="108" t="s">
        <v>108</v>
      </c>
      <c r="D23" s="218"/>
      <c r="E23" s="218" t="s">
        <v>355</v>
      </c>
      <c r="F23" s="42" t="s">
        <v>306</v>
      </c>
      <c r="G23" s="42" t="s">
        <v>312</v>
      </c>
      <c r="H23" s="258">
        <v>2022</v>
      </c>
      <c r="I23" s="258">
        <v>2023</v>
      </c>
      <c r="J23" s="106">
        <v>0</v>
      </c>
      <c r="K23" s="106">
        <v>0</v>
      </c>
      <c r="L23" s="106">
        <v>0</v>
      </c>
      <c r="M23" s="106">
        <v>4455000000</v>
      </c>
      <c r="N23" s="106">
        <v>0</v>
      </c>
      <c r="O23" s="106">
        <v>4455000000</v>
      </c>
      <c r="P23" s="106">
        <v>4455000000</v>
      </c>
      <c r="Q23" s="106">
        <v>0</v>
      </c>
      <c r="R23" s="106">
        <v>4455000000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0</v>
      </c>
      <c r="Y23" s="106">
        <v>0</v>
      </c>
      <c r="Z23" s="106">
        <v>0</v>
      </c>
      <c r="AA23" s="106">
        <v>0</v>
      </c>
      <c r="AB23" s="106">
        <v>0</v>
      </c>
      <c r="AC23" s="106">
        <v>0</v>
      </c>
      <c r="AD23" s="106">
        <v>0</v>
      </c>
      <c r="AE23" s="106">
        <v>0</v>
      </c>
      <c r="AF23" s="106">
        <v>0</v>
      </c>
      <c r="AG23" s="106">
        <v>0</v>
      </c>
      <c r="AH23" s="106">
        <v>0</v>
      </c>
      <c r="AI23" s="106">
        <v>0</v>
      </c>
      <c r="AJ23" s="106">
        <v>0</v>
      </c>
      <c r="AK23" s="106">
        <v>0</v>
      </c>
      <c r="AL23" s="106">
        <v>0</v>
      </c>
      <c r="AM23" s="106">
        <v>0</v>
      </c>
      <c r="AN23" s="106">
        <v>8910000000</v>
      </c>
      <c r="AO23" s="106">
        <v>0</v>
      </c>
      <c r="AP23" s="106">
        <v>8910000000</v>
      </c>
      <c r="AQ23" s="106">
        <v>7155000000</v>
      </c>
      <c r="AR23" s="106">
        <v>0</v>
      </c>
      <c r="AS23" s="106">
        <v>7155000000</v>
      </c>
      <c r="AT23" s="106">
        <v>0</v>
      </c>
      <c r="AU23" s="106">
        <v>0</v>
      </c>
      <c r="AV23" s="106"/>
      <c r="AW23" s="106">
        <v>0</v>
      </c>
      <c r="AX23" s="106">
        <v>0</v>
      </c>
      <c r="AY23" s="106">
        <v>0</v>
      </c>
      <c r="AZ23" s="106">
        <v>0</v>
      </c>
      <c r="BA23" s="106">
        <v>-1755000000</v>
      </c>
    </row>
    <row r="24" spans="1:53" ht="13.8" thickBot="1">
      <c r="A24" s="111"/>
      <c r="B24" s="45"/>
      <c r="C24" s="304" t="s">
        <v>126</v>
      </c>
      <c r="D24" s="305"/>
      <c r="E24" s="46"/>
      <c r="F24" s="47"/>
      <c r="G24" s="47"/>
      <c r="H24" s="47"/>
      <c r="I24" s="47"/>
      <c r="J24" s="101">
        <v>272350896</v>
      </c>
      <c r="K24" s="101">
        <v>0</v>
      </c>
      <c r="L24" s="101">
        <v>272350896</v>
      </c>
      <c r="M24" s="101">
        <v>5183134904.1999998</v>
      </c>
      <c r="N24" s="101">
        <v>0</v>
      </c>
      <c r="O24" s="101">
        <v>5183134904.1999998</v>
      </c>
      <c r="P24" s="101">
        <v>5472913174.1999998</v>
      </c>
      <c r="Q24" s="101">
        <v>0</v>
      </c>
      <c r="R24" s="101">
        <v>5472913174.1999998</v>
      </c>
      <c r="S24" s="101">
        <v>1211501206.1999998</v>
      </c>
      <c r="T24" s="101">
        <v>0</v>
      </c>
      <c r="U24" s="101">
        <v>1211501206.1999998</v>
      </c>
      <c r="V24" s="101">
        <v>1239945996.1999998</v>
      </c>
      <c r="W24" s="101">
        <v>3726000</v>
      </c>
      <c r="X24" s="101">
        <v>1243671996.1999998</v>
      </c>
      <c r="Y24" s="101">
        <v>1285474406.1999998</v>
      </c>
      <c r="Z24" s="101">
        <v>0</v>
      </c>
      <c r="AA24" s="101">
        <v>1285474406.1999998</v>
      </c>
      <c r="AB24" s="101">
        <v>1333279237.1999998</v>
      </c>
      <c r="AC24" s="101">
        <v>0</v>
      </c>
      <c r="AD24" s="101">
        <v>1333279237.1999998</v>
      </c>
      <c r="AE24" s="101">
        <v>1383474307.1999998</v>
      </c>
      <c r="AF24" s="101">
        <v>0</v>
      </c>
      <c r="AG24" s="101">
        <v>1383474307.1999998</v>
      </c>
      <c r="AH24" s="101">
        <v>1436179131.1999998</v>
      </c>
      <c r="AI24" s="101">
        <v>0</v>
      </c>
      <c r="AJ24" s="101">
        <v>1436179131.1999998</v>
      </c>
      <c r="AK24" s="101">
        <v>1491519199.1999998</v>
      </c>
      <c r="AL24" s="101">
        <v>0</v>
      </c>
      <c r="AM24" s="101">
        <v>1491519199.1999998</v>
      </c>
      <c r="AN24" s="101">
        <v>20309772457.800003</v>
      </c>
      <c r="AO24" s="101">
        <v>3726000</v>
      </c>
      <c r="AP24" s="101">
        <v>20313498457.800003</v>
      </c>
      <c r="AQ24" s="101">
        <v>10384900180.6</v>
      </c>
      <c r="AR24" s="101">
        <v>0</v>
      </c>
      <c r="AS24" s="101">
        <v>10384900180.6</v>
      </c>
      <c r="AT24" s="101">
        <v>0</v>
      </c>
      <c r="AU24" s="101">
        <v>0</v>
      </c>
      <c r="AV24" s="101">
        <v>0</v>
      </c>
      <c r="AW24" s="101">
        <v>0</v>
      </c>
      <c r="AX24" s="101">
        <v>8169872277.2000008</v>
      </c>
      <c r="AY24" s="101">
        <v>3726000</v>
      </c>
      <c r="AZ24" s="101">
        <v>8173598277.2000008</v>
      </c>
      <c r="BA24" s="101">
        <v>-1755000000</v>
      </c>
    </row>
    <row r="25" spans="1:53" ht="13.8" thickBot="1">
      <c r="A25" s="111"/>
      <c r="B25" s="242" t="s">
        <v>112</v>
      </c>
      <c r="C25" s="300" t="s">
        <v>111</v>
      </c>
      <c r="D25" s="301"/>
      <c r="E25" s="239"/>
      <c r="F25" s="38"/>
      <c r="G25" s="38"/>
      <c r="H25" s="37"/>
      <c r="I25" s="3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</row>
    <row r="26" spans="1:53" ht="13.8">
      <c r="A26" s="111"/>
      <c r="B26" s="237"/>
      <c r="C26" s="240" t="s">
        <v>36</v>
      </c>
      <c r="D26" s="241"/>
      <c r="E26" s="40"/>
      <c r="F26" s="31"/>
      <c r="G26" s="31"/>
      <c r="H26" s="31"/>
      <c r="I26" s="31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100"/>
      <c r="AX26" s="100"/>
      <c r="AY26" s="100"/>
      <c r="AZ26" s="99"/>
      <c r="BA26" s="98"/>
    </row>
    <row r="27" spans="1:53" s="36" customFormat="1" ht="39.75" customHeight="1">
      <c r="A27" s="225"/>
      <c r="B27" s="115" t="s">
        <v>114</v>
      </c>
      <c r="C27" s="41" t="s">
        <v>113</v>
      </c>
      <c r="D27" s="218"/>
      <c r="E27" s="218" t="s">
        <v>356</v>
      </c>
      <c r="F27" s="42" t="s">
        <v>306</v>
      </c>
      <c r="G27" s="42" t="s">
        <v>313</v>
      </c>
      <c r="H27" s="258">
        <v>2024</v>
      </c>
      <c r="I27" s="258">
        <v>2027</v>
      </c>
      <c r="J27" s="106">
        <v>8354084</v>
      </c>
      <c r="K27" s="106">
        <v>0</v>
      </c>
      <c r="L27" s="106">
        <v>8354084</v>
      </c>
      <c r="M27" s="106">
        <v>3264776.25</v>
      </c>
      <c r="N27" s="106">
        <v>0</v>
      </c>
      <c r="O27" s="106">
        <v>3264776.25</v>
      </c>
      <c r="P27" s="106">
        <v>5529188.125</v>
      </c>
      <c r="Q27" s="106">
        <v>0</v>
      </c>
      <c r="R27" s="106">
        <v>5529188.125</v>
      </c>
      <c r="S27" s="106">
        <v>5529188.125</v>
      </c>
      <c r="T27" s="106">
        <v>0</v>
      </c>
      <c r="U27" s="106">
        <v>5529188.125</v>
      </c>
      <c r="V27" s="106">
        <v>3029188.125</v>
      </c>
      <c r="W27" s="106">
        <v>0</v>
      </c>
      <c r="X27" s="106">
        <v>3029188.125</v>
      </c>
      <c r="Y27" s="106">
        <v>3029188.125</v>
      </c>
      <c r="Z27" s="106">
        <v>0</v>
      </c>
      <c r="AA27" s="106">
        <v>3029188.125</v>
      </c>
      <c r="AB27" s="106">
        <v>3029188.125</v>
      </c>
      <c r="AC27" s="106">
        <v>0</v>
      </c>
      <c r="AD27" s="106">
        <v>3029188.125</v>
      </c>
      <c r="AE27" s="106">
        <v>3029188.125</v>
      </c>
      <c r="AF27" s="106">
        <v>0</v>
      </c>
      <c r="AG27" s="106">
        <v>3029188.125</v>
      </c>
      <c r="AH27" s="106">
        <v>3029188.125</v>
      </c>
      <c r="AI27" s="106">
        <v>0</v>
      </c>
      <c r="AJ27" s="106">
        <v>3029188.125</v>
      </c>
      <c r="AK27" s="106">
        <v>3029188.125</v>
      </c>
      <c r="AL27" s="106">
        <v>0</v>
      </c>
      <c r="AM27" s="106">
        <v>3029188.125</v>
      </c>
      <c r="AN27" s="106">
        <v>40852365.25</v>
      </c>
      <c r="AO27" s="106">
        <v>0</v>
      </c>
      <c r="AP27" s="106">
        <v>40852365.25</v>
      </c>
      <c r="AQ27" s="106">
        <v>1236436.5</v>
      </c>
      <c r="AR27" s="106">
        <v>0</v>
      </c>
      <c r="AS27" s="106">
        <v>1236436.5</v>
      </c>
      <c r="AT27" s="106">
        <v>8060000</v>
      </c>
      <c r="AU27" s="106"/>
      <c r="AV27" s="256" t="s">
        <v>393</v>
      </c>
      <c r="AW27" s="106">
        <v>8060000</v>
      </c>
      <c r="AX27" s="106">
        <v>1413528.75</v>
      </c>
      <c r="AY27" s="106">
        <v>0</v>
      </c>
      <c r="AZ27" s="106">
        <v>1413528.75</v>
      </c>
      <c r="BA27" s="106">
        <v>-30142400</v>
      </c>
    </row>
    <row r="28" spans="1:53" ht="13.8" thickBot="1">
      <c r="A28" s="111"/>
      <c r="B28" s="245"/>
      <c r="C28" s="310" t="s">
        <v>127</v>
      </c>
      <c r="D28" s="311"/>
      <c r="E28" s="46"/>
      <c r="F28" s="47"/>
      <c r="G28" s="47"/>
      <c r="H28" s="47"/>
      <c r="I28" s="47"/>
      <c r="J28" s="101">
        <v>8354084</v>
      </c>
      <c r="K28" s="101">
        <v>0</v>
      </c>
      <c r="L28" s="101">
        <v>8354084</v>
      </c>
      <c r="M28" s="101">
        <v>3264776.25</v>
      </c>
      <c r="N28" s="101">
        <v>0</v>
      </c>
      <c r="O28" s="101">
        <v>3264776.25</v>
      </c>
      <c r="P28" s="101">
        <v>5529188.125</v>
      </c>
      <c r="Q28" s="101">
        <v>0</v>
      </c>
      <c r="R28" s="101">
        <v>5529188.125</v>
      </c>
      <c r="S28" s="101">
        <v>5529188.125</v>
      </c>
      <c r="T28" s="101">
        <v>0</v>
      </c>
      <c r="U28" s="101">
        <v>5529188.125</v>
      </c>
      <c r="V28" s="101">
        <v>3029188.125</v>
      </c>
      <c r="W28" s="101">
        <v>0</v>
      </c>
      <c r="X28" s="101">
        <v>3029188.125</v>
      </c>
      <c r="Y28" s="101">
        <v>3029188.125</v>
      </c>
      <c r="Z28" s="101">
        <v>0</v>
      </c>
      <c r="AA28" s="101">
        <v>3029188.125</v>
      </c>
      <c r="AB28" s="101">
        <v>3029188.125</v>
      </c>
      <c r="AC28" s="101">
        <v>0</v>
      </c>
      <c r="AD28" s="101">
        <v>3029188.125</v>
      </c>
      <c r="AE28" s="101">
        <v>3029188.125</v>
      </c>
      <c r="AF28" s="101">
        <v>0</v>
      </c>
      <c r="AG28" s="101">
        <v>3029188.125</v>
      </c>
      <c r="AH28" s="101">
        <v>3029188.125</v>
      </c>
      <c r="AI28" s="101">
        <v>0</v>
      </c>
      <c r="AJ28" s="101">
        <v>3029188.125</v>
      </c>
      <c r="AK28" s="101">
        <v>3029188.125</v>
      </c>
      <c r="AL28" s="101">
        <v>0</v>
      </c>
      <c r="AM28" s="101">
        <v>3029188.125</v>
      </c>
      <c r="AN28" s="101">
        <v>40852365.25</v>
      </c>
      <c r="AO28" s="101">
        <v>0</v>
      </c>
      <c r="AP28" s="101">
        <v>40852365.25</v>
      </c>
      <c r="AQ28" s="101">
        <v>1236436.5</v>
      </c>
      <c r="AR28" s="101">
        <v>0</v>
      </c>
      <c r="AS28" s="101">
        <v>1236436.5</v>
      </c>
      <c r="AT28" s="101">
        <v>8060000</v>
      </c>
      <c r="AU28" s="101">
        <v>0</v>
      </c>
      <c r="AV28" s="101">
        <v>0</v>
      </c>
      <c r="AW28" s="101">
        <v>8060000</v>
      </c>
      <c r="AX28" s="101">
        <v>1413528.75</v>
      </c>
      <c r="AY28" s="101">
        <v>0</v>
      </c>
      <c r="AZ28" s="101">
        <v>1413528.75</v>
      </c>
      <c r="BA28" s="101">
        <v>-30142400</v>
      </c>
    </row>
    <row r="29" spans="1:53" ht="13.8" thickBot="1">
      <c r="A29" s="111"/>
      <c r="B29" s="242" t="s">
        <v>116</v>
      </c>
      <c r="C29" s="300" t="s">
        <v>115</v>
      </c>
      <c r="D29" s="301"/>
      <c r="E29" s="239"/>
      <c r="F29" s="38"/>
      <c r="G29" s="38"/>
      <c r="H29" s="37"/>
      <c r="I29" s="3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</row>
    <row r="30" spans="1:53" ht="13.8">
      <c r="A30" s="111"/>
      <c r="B30" s="237"/>
      <c r="C30" s="240" t="s">
        <v>36</v>
      </c>
      <c r="D30" s="241"/>
      <c r="E30" s="40"/>
      <c r="F30" s="31"/>
      <c r="G30" s="31"/>
      <c r="H30" s="31"/>
      <c r="I30" s="31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100"/>
      <c r="AX30" s="100"/>
      <c r="AY30" s="100"/>
      <c r="AZ30" s="99"/>
      <c r="BA30" s="98"/>
    </row>
    <row r="31" spans="1:53" s="36" customFormat="1" ht="26.4">
      <c r="A31" s="225"/>
      <c r="B31" s="115" t="s">
        <v>118</v>
      </c>
      <c r="C31" s="238" t="s">
        <v>117</v>
      </c>
      <c r="D31" s="218"/>
      <c r="E31" s="218" t="s">
        <v>355</v>
      </c>
      <c r="F31" s="42" t="s">
        <v>306</v>
      </c>
      <c r="G31" s="42" t="s">
        <v>314</v>
      </c>
      <c r="H31" s="116">
        <v>2021</v>
      </c>
      <c r="I31" s="116">
        <v>2023</v>
      </c>
      <c r="J31" s="106">
        <v>2171176.25</v>
      </c>
      <c r="K31" s="106">
        <v>0</v>
      </c>
      <c r="L31" s="106">
        <v>2171176.25</v>
      </c>
      <c r="M31" s="106">
        <v>1383741</v>
      </c>
      <c r="N31" s="106">
        <v>0</v>
      </c>
      <c r="O31" s="106">
        <v>1383741</v>
      </c>
      <c r="P31" s="106">
        <v>843741</v>
      </c>
      <c r="Q31" s="106">
        <v>0</v>
      </c>
      <c r="R31" s="106">
        <v>843741</v>
      </c>
      <c r="S31" s="106">
        <v>0</v>
      </c>
      <c r="T31" s="106">
        <v>0</v>
      </c>
      <c r="U31" s="106">
        <v>0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0</v>
      </c>
      <c r="AJ31" s="106">
        <v>0</v>
      </c>
      <c r="AK31" s="106">
        <v>0</v>
      </c>
      <c r="AL31" s="106">
        <v>0</v>
      </c>
      <c r="AM31" s="106">
        <v>0</v>
      </c>
      <c r="AN31" s="106">
        <v>4398658.25</v>
      </c>
      <c r="AO31" s="106">
        <v>0</v>
      </c>
      <c r="AP31" s="106">
        <v>4398658.25</v>
      </c>
      <c r="AQ31" s="106">
        <v>1225058</v>
      </c>
      <c r="AR31" s="106">
        <v>0</v>
      </c>
      <c r="AS31" s="106">
        <v>1225058</v>
      </c>
      <c r="AT31" s="106">
        <v>1700000</v>
      </c>
      <c r="AU31" s="106">
        <v>0</v>
      </c>
      <c r="AV31" s="106" t="s">
        <v>394</v>
      </c>
      <c r="AW31" s="106">
        <v>1700000</v>
      </c>
      <c r="AX31" s="106">
        <v>0</v>
      </c>
      <c r="AY31" s="106">
        <v>0</v>
      </c>
      <c r="AZ31" s="106">
        <v>0</v>
      </c>
      <c r="BA31" s="106">
        <v>-1473600.25</v>
      </c>
    </row>
    <row r="32" spans="1:53" s="36" customFormat="1" ht="66">
      <c r="A32" s="225"/>
      <c r="B32" s="237" t="s">
        <v>120</v>
      </c>
      <c r="C32" s="251" t="s">
        <v>119</v>
      </c>
      <c r="D32" s="218"/>
      <c r="E32" s="218" t="s">
        <v>357</v>
      </c>
      <c r="F32" s="42" t="s">
        <v>306</v>
      </c>
      <c r="G32" s="42" t="s">
        <v>315</v>
      </c>
      <c r="H32" s="116">
        <v>2021</v>
      </c>
      <c r="I32" s="116">
        <v>2030</v>
      </c>
      <c r="J32" s="106">
        <v>326805381.5657143</v>
      </c>
      <c r="K32" s="106">
        <v>0</v>
      </c>
      <c r="L32" s="106">
        <v>326805381.5657143</v>
      </c>
      <c r="M32" s="106">
        <v>1269299032.272857</v>
      </c>
      <c r="N32" s="106">
        <v>0</v>
      </c>
      <c r="O32" s="106">
        <v>1269299032.272857</v>
      </c>
      <c r="P32" s="106">
        <v>1269299032.272857</v>
      </c>
      <c r="Q32" s="106">
        <v>0</v>
      </c>
      <c r="R32" s="106">
        <v>1269299032.272857</v>
      </c>
      <c r="S32" s="106">
        <v>1269299032.272857</v>
      </c>
      <c r="T32" s="106">
        <v>0</v>
      </c>
      <c r="U32" s="106">
        <v>1269299032.272857</v>
      </c>
      <c r="V32" s="106">
        <v>1267623126.522857</v>
      </c>
      <c r="W32" s="106">
        <v>0</v>
      </c>
      <c r="X32" s="106">
        <v>1267623126.522857</v>
      </c>
      <c r="Y32" s="106">
        <v>1267623126.522857</v>
      </c>
      <c r="Z32" s="106">
        <v>0</v>
      </c>
      <c r="AA32" s="106">
        <v>1267623126.522857</v>
      </c>
      <c r="AB32" s="106">
        <v>1267623126.522857</v>
      </c>
      <c r="AC32" s="106">
        <v>0</v>
      </c>
      <c r="AD32" s="106">
        <v>1267623126.522857</v>
      </c>
      <c r="AE32" s="106">
        <v>1265613126.522857</v>
      </c>
      <c r="AF32" s="106">
        <v>0</v>
      </c>
      <c r="AG32" s="106">
        <v>1265613126.522857</v>
      </c>
      <c r="AH32" s="106">
        <v>1267623126.522857</v>
      </c>
      <c r="AI32" s="106">
        <v>0</v>
      </c>
      <c r="AJ32" s="106">
        <v>1267623126.522857</v>
      </c>
      <c r="AK32" s="106">
        <v>1267623126.522857</v>
      </c>
      <c r="AL32" s="106">
        <v>0</v>
      </c>
      <c r="AM32" s="106">
        <v>1267623126.522857</v>
      </c>
      <c r="AN32" s="106">
        <v>11738431237.521427</v>
      </c>
      <c r="AO32" s="106">
        <v>0</v>
      </c>
      <c r="AP32" s="106">
        <v>11738431237.521427</v>
      </c>
      <c r="AQ32" s="106">
        <v>4130522878.384285</v>
      </c>
      <c r="AR32" s="106">
        <v>0</v>
      </c>
      <c r="AS32" s="106">
        <v>4130522878.384285</v>
      </c>
      <c r="AT32" s="106">
        <v>4179600</v>
      </c>
      <c r="AU32" s="106">
        <v>0</v>
      </c>
      <c r="AV32" s="106" t="s">
        <v>395</v>
      </c>
      <c r="AW32" s="106">
        <v>4179600</v>
      </c>
      <c r="AX32" s="106">
        <v>7603728759.1371412</v>
      </c>
      <c r="AY32" s="106">
        <v>0</v>
      </c>
      <c r="AZ32" s="106">
        <v>7603728759.1371412</v>
      </c>
      <c r="BA32" s="106">
        <v>0</v>
      </c>
    </row>
    <row r="33" spans="1:55" s="36" customFormat="1" ht="26.4">
      <c r="A33" s="225"/>
      <c r="B33" s="115" t="s">
        <v>122</v>
      </c>
      <c r="C33" s="238" t="s">
        <v>121</v>
      </c>
      <c r="D33" s="218"/>
      <c r="E33" s="218" t="s">
        <v>355</v>
      </c>
      <c r="F33" s="42" t="s">
        <v>306</v>
      </c>
      <c r="G33" s="42" t="s">
        <v>316</v>
      </c>
      <c r="H33" s="116">
        <v>2021</v>
      </c>
      <c r="I33" s="116">
        <v>2030</v>
      </c>
      <c r="J33" s="106">
        <v>1571176.25</v>
      </c>
      <c r="K33" s="106">
        <v>0</v>
      </c>
      <c r="L33" s="106">
        <v>1571176.25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0</v>
      </c>
      <c r="AJ33" s="106">
        <v>0</v>
      </c>
      <c r="AK33" s="106">
        <v>0</v>
      </c>
      <c r="AL33" s="106">
        <v>0</v>
      </c>
      <c r="AM33" s="106">
        <v>0</v>
      </c>
      <c r="AN33" s="106">
        <v>1571176.25</v>
      </c>
      <c r="AO33" s="106">
        <v>0</v>
      </c>
      <c r="AP33" s="106">
        <v>1571176.25</v>
      </c>
      <c r="AQ33" s="106">
        <v>471176.25</v>
      </c>
      <c r="AR33" s="106">
        <v>0</v>
      </c>
      <c r="AS33" s="106">
        <v>471176.25</v>
      </c>
      <c r="AT33" s="106">
        <v>1100000</v>
      </c>
      <c r="AU33" s="106">
        <v>0</v>
      </c>
      <c r="AV33" s="106" t="s">
        <v>394</v>
      </c>
      <c r="AW33" s="106">
        <v>1100000</v>
      </c>
      <c r="AX33" s="106">
        <v>0</v>
      </c>
      <c r="AY33" s="106">
        <v>0</v>
      </c>
      <c r="AZ33" s="106">
        <v>0</v>
      </c>
      <c r="BA33" s="106">
        <v>0</v>
      </c>
    </row>
    <row r="34" spans="1:55" ht="13.8" thickBot="1">
      <c r="A34" s="111"/>
      <c r="B34" s="45"/>
      <c r="C34" s="304" t="s">
        <v>128</v>
      </c>
      <c r="D34" s="305"/>
      <c r="E34" s="46"/>
      <c r="F34" s="47"/>
      <c r="G34" s="47"/>
      <c r="H34" s="47"/>
      <c r="I34" s="47"/>
      <c r="J34" s="101">
        <v>330547734.0657143</v>
      </c>
      <c r="K34" s="101">
        <v>0</v>
      </c>
      <c r="L34" s="101">
        <v>330547734.0657143</v>
      </c>
      <c r="M34" s="101">
        <v>1270682773.272857</v>
      </c>
      <c r="N34" s="101">
        <v>0</v>
      </c>
      <c r="O34" s="101">
        <v>1270682773.272857</v>
      </c>
      <c r="P34" s="101">
        <v>1270142773.272857</v>
      </c>
      <c r="Q34" s="101">
        <v>0</v>
      </c>
      <c r="R34" s="101">
        <v>1270142773.272857</v>
      </c>
      <c r="S34" s="101">
        <v>1269299032.272857</v>
      </c>
      <c r="T34" s="101">
        <v>0</v>
      </c>
      <c r="U34" s="101">
        <v>1269299032.272857</v>
      </c>
      <c r="V34" s="101">
        <v>1267623126.522857</v>
      </c>
      <c r="W34" s="101">
        <v>0</v>
      </c>
      <c r="X34" s="101">
        <v>1267623126.522857</v>
      </c>
      <c r="Y34" s="101">
        <v>1267623126.522857</v>
      </c>
      <c r="Z34" s="101">
        <v>0</v>
      </c>
      <c r="AA34" s="101">
        <v>1267623126.522857</v>
      </c>
      <c r="AB34" s="101">
        <v>1267623126.522857</v>
      </c>
      <c r="AC34" s="101">
        <v>0</v>
      </c>
      <c r="AD34" s="101">
        <v>1267623126.522857</v>
      </c>
      <c r="AE34" s="101">
        <v>1265613126.522857</v>
      </c>
      <c r="AF34" s="101">
        <v>0</v>
      </c>
      <c r="AG34" s="101">
        <v>1265613126.522857</v>
      </c>
      <c r="AH34" s="101">
        <v>1267623126.522857</v>
      </c>
      <c r="AI34" s="101">
        <v>0</v>
      </c>
      <c r="AJ34" s="101">
        <v>1267623126.522857</v>
      </c>
      <c r="AK34" s="101">
        <v>1267623126.522857</v>
      </c>
      <c r="AL34" s="101">
        <v>0</v>
      </c>
      <c r="AM34" s="101">
        <v>1267623126.522857</v>
      </c>
      <c r="AN34" s="101">
        <v>11744401072.021427</v>
      </c>
      <c r="AO34" s="101">
        <v>0</v>
      </c>
      <c r="AP34" s="101">
        <v>11744401072.021427</v>
      </c>
      <c r="AQ34" s="101">
        <v>4132219112.634285</v>
      </c>
      <c r="AR34" s="101">
        <v>0</v>
      </c>
      <c r="AS34" s="101">
        <v>4132219112.634285</v>
      </c>
      <c r="AT34" s="101">
        <v>6979600</v>
      </c>
      <c r="AU34" s="101">
        <v>0</v>
      </c>
      <c r="AV34" s="101">
        <v>0</v>
      </c>
      <c r="AW34" s="101">
        <v>6979600</v>
      </c>
      <c r="AX34" s="101">
        <v>7603728759.1371412</v>
      </c>
      <c r="AY34" s="101">
        <v>0</v>
      </c>
      <c r="AZ34" s="101">
        <v>7603728759.1371412</v>
      </c>
      <c r="BA34" s="101">
        <v>-1473600.25</v>
      </c>
    </row>
    <row r="35" spans="1:55" ht="61.2" customHeight="1" thickBot="1">
      <c r="A35" s="111"/>
      <c r="B35" s="242" t="s">
        <v>123</v>
      </c>
      <c r="C35" s="302" t="s">
        <v>378</v>
      </c>
      <c r="D35" s="303"/>
      <c r="E35" s="239"/>
      <c r="F35" s="38"/>
      <c r="G35" s="38"/>
      <c r="H35" s="37"/>
      <c r="I35" s="3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</row>
    <row r="36" spans="1:55" ht="13.8">
      <c r="A36" s="111"/>
      <c r="B36" s="237"/>
      <c r="C36" s="240" t="s">
        <v>36</v>
      </c>
      <c r="D36" s="241"/>
      <c r="E36" s="40"/>
      <c r="F36" s="31"/>
      <c r="G36" s="31"/>
      <c r="H36" s="31"/>
      <c r="I36" s="31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100"/>
      <c r="AX36" s="100"/>
      <c r="AY36" s="100"/>
      <c r="AZ36" s="99"/>
      <c r="BA36" s="98"/>
    </row>
    <row r="37" spans="1:55" s="36" customFormat="1" ht="79.2">
      <c r="A37" s="225"/>
      <c r="B37" s="115" t="s">
        <v>124</v>
      </c>
      <c r="C37" s="257" t="s">
        <v>379</v>
      </c>
      <c r="D37" s="218"/>
      <c r="E37" s="218" t="s">
        <v>358</v>
      </c>
      <c r="F37" s="42" t="s">
        <v>306</v>
      </c>
      <c r="G37" s="42" t="s">
        <v>317</v>
      </c>
      <c r="H37" s="116">
        <v>2021</v>
      </c>
      <c r="I37" s="116">
        <v>2030</v>
      </c>
      <c r="J37" s="106">
        <v>207481085.99166664</v>
      </c>
      <c r="K37" s="106">
        <v>83835000</v>
      </c>
      <c r="L37" s="106">
        <v>291316085.99166667</v>
      </c>
      <c r="M37" s="106">
        <v>1117383714.4607143</v>
      </c>
      <c r="N37" s="106">
        <v>158099500</v>
      </c>
      <c r="O37" s="106">
        <v>1275483214.4607143</v>
      </c>
      <c r="P37" s="106">
        <v>1319824003.0607142</v>
      </c>
      <c r="Q37" s="106">
        <v>699061467.47967482</v>
      </c>
      <c r="R37" s="106">
        <v>2018885470.5403891</v>
      </c>
      <c r="S37" s="106">
        <v>1391590723.3607144</v>
      </c>
      <c r="T37" s="106">
        <v>764750000</v>
      </c>
      <c r="U37" s="106">
        <v>2156340723.3607144</v>
      </c>
      <c r="V37" s="106">
        <v>1387578524.7750001</v>
      </c>
      <c r="W37" s="106">
        <v>747500000</v>
      </c>
      <c r="X37" s="106">
        <v>2135078524.7750001</v>
      </c>
      <c r="Y37" s="106">
        <v>1390178524.7750001</v>
      </c>
      <c r="Z37" s="106">
        <v>0</v>
      </c>
      <c r="AA37" s="106">
        <v>1390178524.7750001</v>
      </c>
      <c r="AB37" s="106">
        <v>1387578524.7750001</v>
      </c>
      <c r="AC37" s="106">
        <v>0</v>
      </c>
      <c r="AD37" s="106">
        <v>1387578524.7750001</v>
      </c>
      <c r="AE37" s="106">
        <v>1387578524.7750001</v>
      </c>
      <c r="AF37" s="106">
        <v>0</v>
      </c>
      <c r="AG37" s="106">
        <v>1387578524.7750001</v>
      </c>
      <c r="AH37" s="106">
        <v>1387578524.7750001</v>
      </c>
      <c r="AI37" s="106">
        <v>0</v>
      </c>
      <c r="AJ37" s="106">
        <v>1387578524.7750001</v>
      </c>
      <c r="AK37" s="106">
        <v>1387578524.7750001</v>
      </c>
      <c r="AL37" s="106">
        <v>0</v>
      </c>
      <c r="AM37" s="106">
        <v>1387578524.7750001</v>
      </c>
      <c r="AN37" s="106">
        <v>12364350675.523808</v>
      </c>
      <c r="AO37" s="106">
        <v>2453245967.4796748</v>
      </c>
      <c r="AP37" s="106">
        <v>14817596643.003483</v>
      </c>
      <c r="AQ37" s="106">
        <v>3849907326.8738093</v>
      </c>
      <c r="AR37" s="106">
        <v>169058400</v>
      </c>
      <c r="AS37" s="106">
        <v>4018965726.8738093</v>
      </c>
      <c r="AT37" s="106">
        <v>23200800</v>
      </c>
      <c r="AU37" s="106">
        <v>7293600</v>
      </c>
      <c r="AV37" s="106" t="s">
        <v>405</v>
      </c>
      <c r="AW37" s="106">
        <v>30494400</v>
      </c>
      <c r="AX37" s="106">
        <v>8307515148.6499996</v>
      </c>
      <c r="AY37" s="106">
        <v>0</v>
      </c>
      <c r="AZ37" s="106">
        <v>8307515148.6499996</v>
      </c>
      <c r="BA37" s="106">
        <v>-2460621367.4796734</v>
      </c>
    </row>
    <row r="38" spans="1:55">
      <c r="A38" s="111"/>
      <c r="B38" s="45"/>
      <c r="C38" s="306" t="s">
        <v>129</v>
      </c>
      <c r="D38" s="307"/>
      <c r="E38" s="46"/>
      <c r="F38" s="47"/>
      <c r="G38" s="47"/>
      <c r="H38" s="47"/>
      <c r="I38" s="47"/>
      <c r="J38" s="101">
        <v>207481085.99166664</v>
      </c>
      <c r="K38" s="101">
        <v>83835000</v>
      </c>
      <c r="L38" s="101">
        <v>291316085.99166667</v>
      </c>
      <c r="M38" s="101">
        <v>1117383714.4607143</v>
      </c>
      <c r="N38" s="101">
        <v>158099500</v>
      </c>
      <c r="O38" s="101">
        <v>1275483214.4607143</v>
      </c>
      <c r="P38" s="101">
        <v>1319824003.0607142</v>
      </c>
      <c r="Q38" s="101">
        <v>699061467.47967482</v>
      </c>
      <c r="R38" s="101">
        <v>2018885470.5403891</v>
      </c>
      <c r="S38" s="101">
        <v>1391590723.3607144</v>
      </c>
      <c r="T38" s="101">
        <v>764750000</v>
      </c>
      <c r="U38" s="101">
        <v>2156340723.3607144</v>
      </c>
      <c r="V38" s="101">
        <v>1387578524.7750001</v>
      </c>
      <c r="W38" s="101">
        <v>747500000</v>
      </c>
      <c r="X38" s="101">
        <v>2135078524.7750001</v>
      </c>
      <c r="Y38" s="101">
        <v>1390178524.7750001</v>
      </c>
      <c r="Z38" s="101">
        <v>0</v>
      </c>
      <c r="AA38" s="101">
        <v>1390178524.7750001</v>
      </c>
      <c r="AB38" s="101">
        <v>1387578524.7750001</v>
      </c>
      <c r="AC38" s="101">
        <v>0</v>
      </c>
      <c r="AD38" s="101">
        <v>1387578524.7750001</v>
      </c>
      <c r="AE38" s="101">
        <v>1387578524.7750001</v>
      </c>
      <c r="AF38" s="101">
        <v>0</v>
      </c>
      <c r="AG38" s="101">
        <v>1387578524.7750001</v>
      </c>
      <c r="AH38" s="101">
        <v>1387578524.7750001</v>
      </c>
      <c r="AI38" s="101">
        <v>0</v>
      </c>
      <c r="AJ38" s="101">
        <v>1387578524.7750001</v>
      </c>
      <c r="AK38" s="101">
        <v>1387578524.7750001</v>
      </c>
      <c r="AL38" s="101">
        <v>0</v>
      </c>
      <c r="AM38" s="101">
        <v>1387578524.7750001</v>
      </c>
      <c r="AN38" s="101">
        <v>12364350675.523808</v>
      </c>
      <c r="AO38" s="101">
        <v>2453245967.4796748</v>
      </c>
      <c r="AP38" s="101">
        <v>14817596643.003483</v>
      </c>
      <c r="AQ38" s="101">
        <v>3849907326.8738093</v>
      </c>
      <c r="AR38" s="101">
        <v>169058400</v>
      </c>
      <c r="AS38" s="101">
        <v>4018965726.8738093</v>
      </c>
      <c r="AT38" s="101">
        <v>23200800</v>
      </c>
      <c r="AU38" s="101">
        <v>7293600</v>
      </c>
      <c r="AV38" s="101">
        <v>0</v>
      </c>
      <c r="AW38" s="101">
        <v>30494400</v>
      </c>
      <c r="AX38" s="101">
        <v>8307515148.6499996</v>
      </c>
      <c r="AY38" s="101">
        <v>0</v>
      </c>
      <c r="AZ38" s="101">
        <v>8307515148.6499996</v>
      </c>
      <c r="BA38" s="101">
        <v>-2460621367.4796734</v>
      </c>
    </row>
    <row r="39" spans="1:55">
      <c r="A39" s="111"/>
      <c r="B39" s="45"/>
      <c r="C39" s="306" t="s">
        <v>130</v>
      </c>
      <c r="D39" s="307"/>
      <c r="E39" s="46"/>
      <c r="F39" s="47"/>
      <c r="G39" s="47"/>
      <c r="H39" s="47"/>
      <c r="I39" s="47"/>
      <c r="J39" s="101">
        <v>820354976.30738103</v>
      </c>
      <c r="K39" s="101">
        <v>83835000</v>
      </c>
      <c r="L39" s="101">
        <v>904189976.30738103</v>
      </c>
      <c r="M39" s="101">
        <v>7584328505.5835705</v>
      </c>
      <c r="N39" s="101">
        <v>158099500</v>
      </c>
      <c r="O39" s="101">
        <v>7742428005.5835705</v>
      </c>
      <c r="P39" s="101">
        <v>8079292692.5585709</v>
      </c>
      <c r="Q39" s="101">
        <v>699061467.47967482</v>
      </c>
      <c r="R39" s="101">
        <v>8778354160.0382462</v>
      </c>
      <c r="S39" s="101">
        <v>3894690972.8585715</v>
      </c>
      <c r="T39" s="101">
        <v>764750000</v>
      </c>
      <c r="U39" s="101">
        <v>4659440972.858572</v>
      </c>
      <c r="V39" s="101">
        <v>3913918411.0228572</v>
      </c>
      <c r="W39" s="101">
        <v>751226000</v>
      </c>
      <c r="X39" s="101">
        <v>4665144411.0228577</v>
      </c>
      <c r="Y39" s="101">
        <v>3952617506.0228572</v>
      </c>
      <c r="Z39" s="101">
        <v>0</v>
      </c>
      <c r="AA39" s="101">
        <v>3952617506.0228572</v>
      </c>
      <c r="AB39" s="101">
        <v>3998074337.0228572</v>
      </c>
      <c r="AC39" s="101">
        <v>0</v>
      </c>
      <c r="AD39" s="101">
        <v>3998074337.0228572</v>
      </c>
      <c r="AE39" s="101">
        <v>4040860397.0228572</v>
      </c>
      <c r="AF39" s="101">
        <v>0</v>
      </c>
      <c r="AG39" s="101">
        <v>4040860397.0228572</v>
      </c>
      <c r="AH39" s="101">
        <v>4095575221.0228572</v>
      </c>
      <c r="AI39" s="101">
        <v>0</v>
      </c>
      <c r="AJ39" s="101">
        <v>4095575221.0228572</v>
      </c>
      <c r="AK39" s="101">
        <v>4150915289.0228572</v>
      </c>
      <c r="AL39" s="101">
        <v>0</v>
      </c>
      <c r="AM39" s="101">
        <v>4150915289.0228572</v>
      </c>
      <c r="AN39" s="101">
        <v>44530628308.445236</v>
      </c>
      <c r="AO39" s="101">
        <v>2456971967.4796748</v>
      </c>
      <c r="AP39" s="101">
        <v>46987600275.924911</v>
      </c>
      <c r="AQ39" s="101">
        <v>18384386737.058094</v>
      </c>
      <c r="AR39" s="101">
        <v>169058400</v>
      </c>
      <c r="AS39" s="101">
        <v>18553445137.058094</v>
      </c>
      <c r="AT39" s="101">
        <v>39930400</v>
      </c>
      <c r="AU39" s="101">
        <v>7293600</v>
      </c>
      <c r="AV39" s="101">
        <v>0</v>
      </c>
      <c r="AW39" s="101">
        <v>47224000</v>
      </c>
      <c r="AX39" s="101">
        <v>24096781351.137138</v>
      </c>
      <c r="AY39" s="101">
        <v>3726000</v>
      </c>
      <c r="AZ39" s="101">
        <v>24100507351.137138</v>
      </c>
      <c r="BA39" s="101">
        <v>-4286423787.7296734</v>
      </c>
      <c r="BC39" s="105"/>
    </row>
    <row r="40" spans="1:55" s="48" customFormat="1">
      <c r="A40" s="41"/>
      <c r="B40" s="275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7"/>
    </row>
    <row r="41" spans="1:55" s="48" customFormat="1">
      <c r="A41" s="41"/>
      <c r="B41" s="278" t="s">
        <v>131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80"/>
    </row>
    <row r="42" spans="1:55" ht="48.6" customHeight="1" thickBot="1">
      <c r="A42" s="111"/>
      <c r="B42" s="281" t="s">
        <v>391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3"/>
    </row>
    <row r="43" spans="1:55" s="36" customFormat="1" ht="13.8" thickBot="1">
      <c r="A43" s="225"/>
      <c r="B43" s="286" t="s">
        <v>0</v>
      </c>
      <c r="C43" s="294" t="s">
        <v>21</v>
      </c>
      <c r="D43" s="289" t="s">
        <v>1</v>
      </c>
      <c r="E43" s="37" t="s">
        <v>22</v>
      </c>
      <c r="F43" s="297" t="s">
        <v>23</v>
      </c>
      <c r="G43" s="298"/>
      <c r="H43" s="297" t="s">
        <v>30</v>
      </c>
      <c r="I43" s="299"/>
      <c r="J43" s="259" t="s">
        <v>33</v>
      </c>
      <c r="K43" s="260"/>
      <c r="L43" s="261"/>
      <c r="M43" s="259" t="s">
        <v>34</v>
      </c>
      <c r="N43" s="260"/>
      <c r="O43" s="261"/>
      <c r="P43" s="259" t="s">
        <v>35</v>
      </c>
      <c r="Q43" s="260"/>
      <c r="R43" s="261"/>
      <c r="S43" s="259" t="s">
        <v>88</v>
      </c>
      <c r="T43" s="260"/>
      <c r="U43" s="261"/>
      <c r="V43" s="259" t="s">
        <v>89</v>
      </c>
      <c r="W43" s="260"/>
      <c r="X43" s="261"/>
      <c r="Y43" s="259" t="s">
        <v>90</v>
      </c>
      <c r="Z43" s="260"/>
      <c r="AA43" s="261"/>
      <c r="AB43" s="259" t="s">
        <v>282</v>
      </c>
      <c r="AC43" s="260"/>
      <c r="AD43" s="261"/>
      <c r="AE43" s="259" t="s">
        <v>283</v>
      </c>
      <c r="AF43" s="260"/>
      <c r="AG43" s="261"/>
      <c r="AH43" s="259" t="s">
        <v>284</v>
      </c>
      <c r="AI43" s="260"/>
      <c r="AJ43" s="261"/>
      <c r="AK43" s="259" t="s">
        <v>285</v>
      </c>
      <c r="AL43" s="260"/>
      <c r="AM43" s="261"/>
      <c r="AN43" s="259" t="s">
        <v>38</v>
      </c>
      <c r="AO43" s="260"/>
      <c r="AP43" s="261"/>
      <c r="AQ43" s="269" t="s">
        <v>20</v>
      </c>
      <c r="AR43" s="270"/>
      <c r="AS43" s="270"/>
      <c r="AT43" s="270"/>
      <c r="AU43" s="270"/>
      <c r="AV43" s="270"/>
      <c r="AW43" s="270"/>
      <c r="AX43" s="270"/>
      <c r="AY43" s="270"/>
      <c r="AZ43" s="271"/>
      <c r="BA43" s="272" t="s">
        <v>29</v>
      </c>
    </row>
    <row r="44" spans="1:55" s="36" customFormat="1" ht="13.8" thickBot="1">
      <c r="A44" s="225"/>
      <c r="B44" s="287"/>
      <c r="C44" s="295"/>
      <c r="D44" s="290"/>
      <c r="E44" s="292" t="s">
        <v>24</v>
      </c>
      <c r="F44" s="267" t="s">
        <v>25</v>
      </c>
      <c r="G44" s="267" t="s">
        <v>26</v>
      </c>
      <c r="H44" s="292" t="s">
        <v>27</v>
      </c>
      <c r="I44" s="265" t="s">
        <v>28</v>
      </c>
      <c r="J44" s="262"/>
      <c r="K44" s="263"/>
      <c r="L44" s="264"/>
      <c r="M44" s="262"/>
      <c r="N44" s="263"/>
      <c r="O44" s="264"/>
      <c r="P44" s="262"/>
      <c r="Q44" s="263"/>
      <c r="R44" s="264"/>
      <c r="S44" s="262"/>
      <c r="T44" s="263"/>
      <c r="U44" s="264"/>
      <c r="V44" s="262"/>
      <c r="W44" s="263"/>
      <c r="X44" s="264"/>
      <c r="Y44" s="262"/>
      <c r="Z44" s="263"/>
      <c r="AA44" s="264"/>
      <c r="AB44" s="262"/>
      <c r="AC44" s="263"/>
      <c r="AD44" s="264"/>
      <c r="AE44" s="262"/>
      <c r="AF44" s="263"/>
      <c r="AG44" s="264"/>
      <c r="AH44" s="262"/>
      <c r="AI44" s="263"/>
      <c r="AJ44" s="264"/>
      <c r="AK44" s="262"/>
      <c r="AL44" s="263"/>
      <c r="AM44" s="264"/>
      <c r="AN44" s="262"/>
      <c r="AO44" s="263"/>
      <c r="AP44" s="264"/>
      <c r="AQ44" s="269" t="s">
        <v>290</v>
      </c>
      <c r="AR44" s="270"/>
      <c r="AS44" s="274"/>
      <c r="AT44" s="269" t="s">
        <v>39</v>
      </c>
      <c r="AU44" s="270"/>
      <c r="AV44" s="270"/>
      <c r="AW44" s="274"/>
      <c r="AX44" s="269" t="s">
        <v>287</v>
      </c>
      <c r="AY44" s="270"/>
      <c r="AZ44" s="274"/>
      <c r="BA44" s="273"/>
    </row>
    <row r="45" spans="1:55" ht="53.4" thickBot="1">
      <c r="A45" s="111"/>
      <c r="B45" s="288"/>
      <c r="C45" s="296"/>
      <c r="D45" s="291"/>
      <c r="E45" s="293"/>
      <c r="F45" s="268"/>
      <c r="G45" s="268"/>
      <c r="H45" s="293"/>
      <c r="I45" s="266"/>
      <c r="J45" s="118" t="s">
        <v>4</v>
      </c>
      <c r="K45" s="93" t="s">
        <v>5</v>
      </c>
      <c r="L45" s="119" t="s">
        <v>8</v>
      </c>
      <c r="M45" s="118" t="s">
        <v>4</v>
      </c>
      <c r="N45" s="93" t="s">
        <v>5</v>
      </c>
      <c r="O45" s="119" t="s">
        <v>8</v>
      </c>
      <c r="P45" s="118" t="s">
        <v>4</v>
      </c>
      <c r="Q45" s="93" t="s">
        <v>5</v>
      </c>
      <c r="R45" s="119" t="s">
        <v>8</v>
      </c>
      <c r="S45" s="118" t="s">
        <v>4</v>
      </c>
      <c r="T45" s="93" t="s">
        <v>5</v>
      </c>
      <c r="U45" s="119" t="s">
        <v>8</v>
      </c>
      <c r="V45" s="118" t="s">
        <v>4</v>
      </c>
      <c r="W45" s="93" t="s">
        <v>5</v>
      </c>
      <c r="X45" s="119" t="s">
        <v>8</v>
      </c>
      <c r="Y45" s="118" t="s">
        <v>4</v>
      </c>
      <c r="Z45" s="93" t="s">
        <v>5</v>
      </c>
      <c r="AA45" s="119" t="s">
        <v>8</v>
      </c>
      <c r="AB45" s="118" t="s">
        <v>4</v>
      </c>
      <c r="AC45" s="93" t="s">
        <v>5</v>
      </c>
      <c r="AD45" s="119" t="s">
        <v>8</v>
      </c>
      <c r="AE45" s="118" t="s">
        <v>4</v>
      </c>
      <c r="AF45" s="93" t="s">
        <v>5</v>
      </c>
      <c r="AG45" s="119" t="s">
        <v>8</v>
      </c>
      <c r="AH45" s="118" t="s">
        <v>4</v>
      </c>
      <c r="AI45" s="93" t="s">
        <v>5</v>
      </c>
      <c r="AJ45" s="119" t="s">
        <v>8</v>
      </c>
      <c r="AK45" s="118" t="s">
        <v>4</v>
      </c>
      <c r="AL45" s="93" t="s">
        <v>5</v>
      </c>
      <c r="AM45" s="119" t="s">
        <v>8</v>
      </c>
      <c r="AN45" s="118" t="s">
        <v>4</v>
      </c>
      <c r="AO45" s="93" t="s">
        <v>5</v>
      </c>
      <c r="AP45" s="119" t="s">
        <v>8</v>
      </c>
      <c r="AQ45" s="118" t="s">
        <v>4</v>
      </c>
      <c r="AR45" s="93" t="s">
        <v>5</v>
      </c>
      <c r="AS45" s="119" t="s">
        <v>8</v>
      </c>
      <c r="AT45" s="94" t="s">
        <v>4</v>
      </c>
      <c r="AU45" s="95" t="s">
        <v>5</v>
      </c>
      <c r="AV45" s="96" t="s">
        <v>31</v>
      </c>
      <c r="AW45" s="96" t="s">
        <v>32</v>
      </c>
      <c r="AX45" s="118" t="s">
        <v>4</v>
      </c>
      <c r="AY45" s="93" t="s">
        <v>5</v>
      </c>
      <c r="AZ45" s="119" t="s">
        <v>8</v>
      </c>
      <c r="BA45" s="113"/>
    </row>
    <row r="46" spans="1:55" s="36" customFormat="1">
      <c r="A46" s="225"/>
      <c r="B46" s="115" t="s">
        <v>59</v>
      </c>
      <c r="C46" s="284" t="s">
        <v>132</v>
      </c>
      <c r="D46" s="285"/>
      <c r="E46" s="40"/>
      <c r="F46" s="226"/>
      <c r="G46" s="226"/>
      <c r="H46" s="116"/>
      <c r="I46" s="116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100">
        <v>0</v>
      </c>
      <c r="AX46" s="100"/>
      <c r="AY46" s="100"/>
      <c r="AZ46" s="99"/>
      <c r="BA46" s="98">
        <v>0</v>
      </c>
    </row>
    <row r="47" spans="1:55" s="36" customFormat="1" ht="13.8">
      <c r="A47" s="225"/>
      <c r="B47" s="115"/>
      <c r="C47" s="247" t="s">
        <v>36</v>
      </c>
      <c r="D47" s="59"/>
      <c r="E47" s="50"/>
      <c r="F47" s="226"/>
      <c r="G47" s="226"/>
      <c r="H47" s="116"/>
      <c r="I47" s="116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100">
        <v>0</v>
      </c>
      <c r="AX47" s="100"/>
      <c r="AY47" s="100"/>
      <c r="AZ47" s="99"/>
      <c r="BA47" s="98">
        <v>0</v>
      </c>
    </row>
    <row r="48" spans="1:55" s="36" customFormat="1" ht="52.8">
      <c r="A48" s="225"/>
      <c r="B48" s="43" t="s">
        <v>58</v>
      </c>
      <c r="C48" s="238" t="s">
        <v>133</v>
      </c>
      <c r="D48" s="246"/>
      <c r="E48" s="223" t="s">
        <v>359</v>
      </c>
      <c r="F48" s="42" t="s">
        <v>306</v>
      </c>
      <c r="G48" s="42" t="s">
        <v>318</v>
      </c>
      <c r="H48" s="116">
        <v>2021</v>
      </c>
      <c r="I48" s="116">
        <v>2030</v>
      </c>
      <c r="J48" s="106">
        <v>563501000</v>
      </c>
      <c r="K48" s="106">
        <v>0</v>
      </c>
      <c r="L48" s="106">
        <v>563501000</v>
      </c>
      <c r="M48" s="106">
        <v>3665633207</v>
      </c>
      <c r="N48" s="106">
        <v>0</v>
      </c>
      <c r="O48" s="106">
        <v>3665633207</v>
      </c>
      <c r="P48" s="106">
        <v>3487846207</v>
      </c>
      <c r="Q48" s="106">
        <v>0</v>
      </c>
      <c r="R48" s="106">
        <v>3487846207</v>
      </c>
      <c r="S48" s="106">
        <v>3312465000</v>
      </c>
      <c r="T48" s="106">
        <v>0</v>
      </c>
      <c r="U48" s="106">
        <v>3312465000</v>
      </c>
      <c r="V48" s="106">
        <v>3425911000</v>
      </c>
      <c r="W48" s="106">
        <v>0</v>
      </c>
      <c r="X48" s="106">
        <v>3425911000</v>
      </c>
      <c r="Y48" s="106">
        <v>2825911000</v>
      </c>
      <c r="Z48" s="106">
        <v>0</v>
      </c>
      <c r="AA48" s="106">
        <v>2825911000</v>
      </c>
      <c r="AB48" s="106">
        <v>2825911000</v>
      </c>
      <c r="AC48" s="106">
        <v>0</v>
      </c>
      <c r="AD48" s="106">
        <v>2825911000</v>
      </c>
      <c r="AE48" s="106">
        <v>2825911000</v>
      </c>
      <c r="AF48" s="106">
        <v>0</v>
      </c>
      <c r="AG48" s="106">
        <v>2825911000</v>
      </c>
      <c r="AH48" s="106">
        <v>2825911000</v>
      </c>
      <c r="AI48" s="106">
        <v>0</v>
      </c>
      <c r="AJ48" s="106">
        <v>2825911000</v>
      </c>
      <c r="AK48" s="106">
        <v>2825911000</v>
      </c>
      <c r="AL48" s="106">
        <v>0</v>
      </c>
      <c r="AM48" s="106">
        <v>2825911000</v>
      </c>
      <c r="AN48" s="106">
        <v>28584911414</v>
      </c>
      <c r="AO48" s="106">
        <v>0</v>
      </c>
      <c r="AP48" s="106">
        <v>28584911414</v>
      </c>
      <c r="AQ48" s="106">
        <v>11017564414</v>
      </c>
      <c r="AR48" s="99">
        <v>0</v>
      </c>
      <c r="AS48" s="106">
        <v>11017564414</v>
      </c>
      <c r="AT48" s="106">
        <v>10000000</v>
      </c>
      <c r="AU48" s="99">
        <v>0</v>
      </c>
      <c r="AV48" s="99" t="s">
        <v>400</v>
      </c>
      <c r="AW48" s="106">
        <v>10000000</v>
      </c>
      <c r="AX48" s="106">
        <v>15674790000</v>
      </c>
      <c r="AY48" s="100">
        <v>0</v>
      </c>
      <c r="AZ48" s="106">
        <v>15674790000</v>
      </c>
      <c r="BA48" s="106">
        <v>-1882557000</v>
      </c>
    </row>
    <row r="49" spans="1:53" s="36" customFormat="1" ht="39.6">
      <c r="A49" s="225"/>
      <c r="B49" s="115" t="s">
        <v>135</v>
      </c>
      <c r="C49" s="238" t="s">
        <v>134</v>
      </c>
      <c r="D49" s="219"/>
      <c r="E49" s="223" t="s">
        <v>305</v>
      </c>
      <c r="F49" s="42" t="s">
        <v>306</v>
      </c>
      <c r="G49" s="42" t="s">
        <v>319</v>
      </c>
      <c r="H49" s="116">
        <v>2024</v>
      </c>
      <c r="I49" s="116">
        <v>2030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4695260.0999999996</v>
      </c>
      <c r="T49" s="106">
        <v>0</v>
      </c>
      <c r="U49" s="106">
        <v>4695260.0999999996</v>
      </c>
      <c r="V49" s="106">
        <v>5217183.78</v>
      </c>
      <c r="W49" s="106">
        <v>0</v>
      </c>
      <c r="X49" s="106">
        <v>5217183.78</v>
      </c>
      <c r="Y49" s="106">
        <v>5217183.78</v>
      </c>
      <c r="Z49" s="106">
        <v>0</v>
      </c>
      <c r="AA49" s="106">
        <v>5217183.78</v>
      </c>
      <c r="AB49" s="106">
        <v>3676228.08</v>
      </c>
      <c r="AC49" s="106">
        <v>0</v>
      </c>
      <c r="AD49" s="106">
        <v>3676228.08</v>
      </c>
      <c r="AE49" s="106">
        <v>3220228.08</v>
      </c>
      <c r="AF49" s="106">
        <v>0</v>
      </c>
      <c r="AG49" s="106">
        <v>3220228.08</v>
      </c>
      <c r="AH49" s="106">
        <v>3220228.08</v>
      </c>
      <c r="AI49" s="106">
        <v>0</v>
      </c>
      <c r="AJ49" s="106">
        <v>3220228.08</v>
      </c>
      <c r="AK49" s="106">
        <v>3220228.08</v>
      </c>
      <c r="AL49" s="106">
        <v>0</v>
      </c>
      <c r="AM49" s="106">
        <v>3220228.08</v>
      </c>
      <c r="AN49" s="106">
        <v>28466539.979999997</v>
      </c>
      <c r="AO49" s="106">
        <v>0</v>
      </c>
      <c r="AP49" s="106">
        <v>28466539.979999997</v>
      </c>
      <c r="AQ49" s="106">
        <v>2035260</v>
      </c>
      <c r="AR49" s="99">
        <v>0</v>
      </c>
      <c r="AS49" s="106">
        <v>2035260</v>
      </c>
      <c r="AT49" s="106">
        <v>0</v>
      </c>
      <c r="AU49" s="99">
        <v>0</v>
      </c>
      <c r="AV49" s="99"/>
      <c r="AW49" s="106">
        <v>0</v>
      </c>
      <c r="AX49" s="106">
        <v>16171280</v>
      </c>
      <c r="AY49" s="100">
        <v>0</v>
      </c>
      <c r="AZ49" s="106">
        <v>16171280</v>
      </c>
      <c r="BA49" s="106">
        <v>-10259999.979999997</v>
      </c>
    </row>
    <row r="50" spans="1:53" s="36" customFormat="1" ht="39.6">
      <c r="A50" s="225"/>
      <c r="B50" s="115" t="s">
        <v>137</v>
      </c>
      <c r="C50" s="41" t="s">
        <v>136</v>
      </c>
      <c r="D50" s="219"/>
      <c r="E50" s="223" t="s">
        <v>305</v>
      </c>
      <c r="F50" s="42" t="s">
        <v>306</v>
      </c>
      <c r="G50" s="42" t="s">
        <v>320</v>
      </c>
      <c r="H50" s="116">
        <v>2021</v>
      </c>
      <c r="I50" s="116">
        <v>2030</v>
      </c>
      <c r="J50" s="106">
        <v>1058702.3999999999</v>
      </c>
      <c r="K50" s="106">
        <v>0</v>
      </c>
      <c r="L50" s="106">
        <v>1058702.3999999999</v>
      </c>
      <c r="M50" s="106">
        <v>7902507.6000000006</v>
      </c>
      <c r="N50" s="106">
        <v>0</v>
      </c>
      <c r="O50" s="106">
        <v>7902507.6000000006</v>
      </c>
      <c r="P50" s="106">
        <v>7902507.6000000006</v>
      </c>
      <c r="Q50" s="106">
        <v>0</v>
      </c>
      <c r="R50" s="106">
        <v>7902507.6000000006</v>
      </c>
      <c r="S50" s="106">
        <v>7902507.6000000006</v>
      </c>
      <c r="T50" s="106">
        <v>0</v>
      </c>
      <c r="U50" s="106">
        <v>7902507.6000000006</v>
      </c>
      <c r="V50" s="106">
        <v>7902507.6000000006</v>
      </c>
      <c r="W50" s="106">
        <v>0</v>
      </c>
      <c r="X50" s="106">
        <v>7902507.6000000006</v>
      </c>
      <c r="Y50" s="106">
        <v>7902507.6000000006</v>
      </c>
      <c r="Z50" s="106">
        <v>0</v>
      </c>
      <c r="AA50" s="106">
        <v>7902507.6000000006</v>
      </c>
      <c r="AB50" s="106">
        <v>7902507.6000000006</v>
      </c>
      <c r="AC50" s="106">
        <v>0</v>
      </c>
      <c r="AD50" s="106">
        <v>7902507.6000000006</v>
      </c>
      <c r="AE50" s="106">
        <v>7902507.6000000006</v>
      </c>
      <c r="AF50" s="106">
        <v>0</v>
      </c>
      <c r="AG50" s="106">
        <v>7902507.6000000006</v>
      </c>
      <c r="AH50" s="106">
        <v>7902507.6000000006</v>
      </c>
      <c r="AI50" s="106">
        <v>0</v>
      </c>
      <c r="AJ50" s="106">
        <v>7902507.6000000006</v>
      </c>
      <c r="AK50" s="106">
        <v>7902507.6000000006</v>
      </c>
      <c r="AL50" s="106">
        <v>0</v>
      </c>
      <c r="AM50" s="106">
        <v>7902507.6000000006</v>
      </c>
      <c r="AN50" s="106">
        <v>72181270.800000012</v>
      </c>
      <c r="AO50" s="106">
        <v>0</v>
      </c>
      <c r="AP50" s="106">
        <v>72181270.800000012</v>
      </c>
      <c r="AQ50" s="106">
        <v>23056223</v>
      </c>
      <c r="AR50" s="99">
        <v>0</v>
      </c>
      <c r="AS50" s="106">
        <v>23056223</v>
      </c>
      <c r="AT50" s="106">
        <v>0</v>
      </c>
      <c r="AU50" s="99">
        <v>0</v>
      </c>
      <c r="AV50" s="99"/>
      <c r="AW50" s="106">
        <v>0</v>
      </c>
      <c r="AX50" s="106">
        <v>43995042</v>
      </c>
      <c r="AY50" s="100">
        <v>0</v>
      </c>
      <c r="AZ50" s="106">
        <v>43995042</v>
      </c>
      <c r="BA50" s="106">
        <v>-5130005.8000000119</v>
      </c>
    </row>
    <row r="51" spans="1:53" s="88" customFormat="1">
      <c r="A51" s="227"/>
      <c r="B51" s="87"/>
      <c r="C51" s="52" t="s">
        <v>81</v>
      </c>
      <c r="D51" s="220"/>
      <c r="E51" s="53"/>
      <c r="F51" s="53"/>
      <c r="G51" s="53"/>
      <c r="H51" s="53"/>
      <c r="I51" s="53"/>
      <c r="J51" s="103">
        <v>564559702.39999998</v>
      </c>
      <c r="K51" s="103">
        <v>0</v>
      </c>
      <c r="L51" s="103">
        <v>564559702.39999998</v>
      </c>
      <c r="M51" s="103">
        <v>3673535714.5999999</v>
      </c>
      <c r="N51" s="103">
        <v>0</v>
      </c>
      <c r="O51" s="103">
        <v>3673535714.5999999</v>
      </c>
      <c r="P51" s="103">
        <v>3495748714.5999999</v>
      </c>
      <c r="Q51" s="103">
        <v>0</v>
      </c>
      <c r="R51" s="103">
        <v>3495748714.5999999</v>
      </c>
      <c r="S51" s="103">
        <v>3325062767.6999998</v>
      </c>
      <c r="T51" s="103">
        <v>0</v>
      </c>
      <c r="U51" s="103">
        <v>3325062767.6999998</v>
      </c>
      <c r="V51" s="103">
        <v>3439030691.3800001</v>
      </c>
      <c r="W51" s="103">
        <v>0</v>
      </c>
      <c r="X51" s="103">
        <v>3439030691.3800001</v>
      </c>
      <c r="Y51" s="103">
        <v>2839030691.3800001</v>
      </c>
      <c r="Z51" s="103">
        <v>0</v>
      </c>
      <c r="AA51" s="103">
        <v>2839030691.3800001</v>
      </c>
      <c r="AB51" s="103">
        <v>2837489735.6799998</v>
      </c>
      <c r="AC51" s="103">
        <v>0</v>
      </c>
      <c r="AD51" s="103">
        <v>2837489735.6799998</v>
      </c>
      <c r="AE51" s="103">
        <v>2837033735.6799998</v>
      </c>
      <c r="AF51" s="103">
        <v>0</v>
      </c>
      <c r="AG51" s="103">
        <v>2837033735.6799998</v>
      </c>
      <c r="AH51" s="103">
        <v>2837033735.6799998</v>
      </c>
      <c r="AI51" s="103">
        <v>0</v>
      </c>
      <c r="AJ51" s="103">
        <v>2837033735.6799998</v>
      </c>
      <c r="AK51" s="103">
        <v>2837033735.6799998</v>
      </c>
      <c r="AL51" s="103">
        <v>0</v>
      </c>
      <c r="AM51" s="103">
        <v>2837033735.6799998</v>
      </c>
      <c r="AN51" s="103">
        <v>28685559224.779999</v>
      </c>
      <c r="AO51" s="103">
        <v>0</v>
      </c>
      <c r="AP51" s="103">
        <v>28685559224.779999</v>
      </c>
      <c r="AQ51" s="103">
        <v>11042655897</v>
      </c>
      <c r="AR51" s="103">
        <v>0</v>
      </c>
      <c r="AS51" s="103">
        <v>11042655897</v>
      </c>
      <c r="AT51" s="103">
        <v>10000000</v>
      </c>
      <c r="AU51" s="103">
        <v>0</v>
      </c>
      <c r="AV51" s="103">
        <v>0</v>
      </c>
      <c r="AW51" s="103">
        <v>10000000</v>
      </c>
      <c r="AX51" s="103">
        <v>15734956322</v>
      </c>
      <c r="AY51" s="103">
        <v>0</v>
      </c>
      <c r="AZ51" s="103">
        <v>15734956322</v>
      </c>
      <c r="BA51" s="103">
        <v>-1897947005.78</v>
      </c>
    </row>
    <row r="52" spans="1:53" s="36" customFormat="1">
      <c r="A52" s="225"/>
      <c r="B52" s="115" t="s">
        <v>60</v>
      </c>
      <c r="C52" s="284" t="s">
        <v>138</v>
      </c>
      <c r="D52" s="285"/>
      <c r="E52" s="40"/>
      <c r="F52" s="226"/>
      <c r="G52" s="226"/>
      <c r="H52" s="116"/>
      <c r="I52" s="116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100"/>
      <c r="AX52" s="100"/>
      <c r="AY52" s="100"/>
      <c r="AZ52" s="99"/>
      <c r="BA52" s="98"/>
    </row>
    <row r="53" spans="1:53" s="36" customFormat="1" ht="13.8">
      <c r="A53" s="225"/>
      <c r="B53" s="115"/>
      <c r="C53" s="39" t="s">
        <v>36</v>
      </c>
      <c r="D53" s="59"/>
      <c r="E53" s="50"/>
      <c r="F53" s="226"/>
      <c r="G53" s="226"/>
      <c r="H53" s="116"/>
      <c r="I53" s="116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100"/>
      <c r="AX53" s="100"/>
      <c r="AY53" s="100"/>
      <c r="AZ53" s="99"/>
      <c r="BA53" s="98"/>
    </row>
    <row r="54" spans="1:53" s="36" customFormat="1" ht="39.6">
      <c r="A54" s="225"/>
      <c r="B54" s="115" t="s">
        <v>61</v>
      </c>
      <c r="C54" s="213" t="s">
        <v>139</v>
      </c>
      <c r="D54" s="219"/>
      <c r="E54" s="223" t="s">
        <v>360</v>
      </c>
      <c r="F54" s="42" t="s">
        <v>306</v>
      </c>
      <c r="G54" s="42" t="s">
        <v>321</v>
      </c>
      <c r="H54" s="116">
        <v>2022</v>
      </c>
      <c r="I54" s="116">
        <v>2030</v>
      </c>
      <c r="J54" s="106">
        <v>0</v>
      </c>
      <c r="K54" s="106">
        <v>0</v>
      </c>
      <c r="L54" s="106">
        <v>0</v>
      </c>
      <c r="M54" s="106">
        <v>1870718.4</v>
      </c>
      <c r="N54" s="106">
        <v>0</v>
      </c>
      <c r="O54" s="106">
        <v>1870718.4</v>
      </c>
      <c r="P54" s="106">
        <v>1310560.3500000001</v>
      </c>
      <c r="Q54" s="106">
        <v>0</v>
      </c>
      <c r="R54" s="106">
        <v>1310560.3500000001</v>
      </c>
      <c r="S54" s="106">
        <v>386560.35</v>
      </c>
      <c r="T54" s="106">
        <v>0</v>
      </c>
      <c r="U54" s="106">
        <v>386560.35</v>
      </c>
      <c r="V54" s="106">
        <v>2516680.35</v>
      </c>
      <c r="W54" s="106">
        <v>0</v>
      </c>
      <c r="X54" s="106">
        <v>2516680.35</v>
      </c>
      <c r="Y54" s="106">
        <v>2522680.35</v>
      </c>
      <c r="Z54" s="106">
        <v>0</v>
      </c>
      <c r="AA54" s="106">
        <v>2522680.35</v>
      </c>
      <c r="AB54" s="106">
        <v>3185080.35</v>
      </c>
      <c r="AC54" s="106">
        <v>0</v>
      </c>
      <c r="AD54" s="106">
        <v>3185080.35</v>
      </c>
      <c r="AE54" s="106">
        <v>3207640.35</v>
      </c>
      <c r="AF54" s="106">
        <v>0</v>
      </c>
      <c r="AG54" s="106">
        <v>3207640.35</v>
      </c>
      <c r="AH54" s="106">
        <v>2502611.25</v>
      </c>
      <c r="AI54" s="106">
        <v>0</v>
      </c>
      <c r="AJ54" s="106">
        <v>2502611.25</v>
      </c>
      <c r="AK54" s="106">
        <v>2610611.25</v>
      </c>
      <c r="AL54" s="106">
        <v>0</v>
      </c>
      <c r="AM54" s="106">
        <v>2610611.25</v>
      </c>
      <c r="AN54" s="106">
        <v>20113143</v>
      </c>
      <c r="AO54" s="106">
        <v>0</v>
      </c>
      <c r="AP54" s="106">
        <v>20113143</v>
      </c>
      <c r="AQ54" s="106">
        <v>434427</v>
      </c>
      <c r="AR54" s="99">
        <v>0</v>
      </c>
      <c r="AS54" s="106">
        <v>434427</v>
      </c>
      <c r="AT54" s="106">
        <v>0</v>
      </c>
      <c r="AU54" s="99">
        <v>0</v>
      </c>
      <c r="AV54" s="99"/>
      <c r="AW54" s="106">
        <v>0</v>
      </c>
      <c r="AX54" s="106">
        <v>12075302</v>
      </c>
      <c r="AY54" s="100">
        <v>0</v>
      </c>
      <c r="AZ54" s="106">
        <v>12075302</v>
      </c>
      <c r="BA54" s="106">
        <v>-7603414</v>
      </c>
    </row>
    <row r="55" spans="1:53">
      <c r="A55" s="111"/>
      <c r="B55" s="45"/>
      <c r="C55" s="55" t="s">
        <v>87</v>
      </c>
      <c r="D55" s="56"/>
      <c r="E55" s="46"/>
      <c r="F55" s="47"/>
      <c r="G55" s="47"/>
      <c r="H55" s="47"/>
      <c r="I55" s="47"/>
      <c r="J55" s="101">
        <v>0</v>
      </c>
      <c r="K55" s="101">
        <v>0</v>
      </c>
      <c r="L55" s="101">
        <v>0</v>
      </c>
      <c r="M55" s="101">
        <v>1870718.4</v>
      </c>
      <c r="N55" s="101">
        <v>0</v>
      </c>
      <c r="O55" s="101">
        <v>1870718.4</v>
      </c>
      <c r="P55" s="101">
        <v>1310560.3500000001</v>
      </c>
      <c r="Q55" s="101">
        <v>0</v>
      </c>
      <c r="R55" s="101">
        <v>1310560.3500000001</v>
      </c>
      <c r="S55" s="101">
        <v>386560.35</v>
      </c>
      <c r="T55" s="101">
        <v>0</v>
      </c>
      <c r="U55" s="101">
        <v>386560.35</v>
      </c>
      <c r="V55" s="101">
        <v>2516680.35</v>
      </c>
      <c r="W55" s="101">
        <v>0</v>
      </c>
      <c r="X55" s="101">
        <v>2516680.35</v>
      </c>
      <c r="Y55" s="101">
        <v>2522680.35</v>
      </c>
      <c r="Z55" s="101">
        <v>0</v>
      </c>
      <c r="AA55" s="101">
        <v>2522680.35</v>
      </c>
      <c r="AB55" s="101">
        <v>3185080.35</v>
      </c>
      <c r="AC55" s="101">
        <v>0</v>
      </c>
      <c r="AD55" s="101">
        <v>3185080.35</v>
      </c>
      <c r="AE55" s="101">
        <v>3207640.35</v>
      </c>
      <c r="AF55" s="101">
        <v>0</v>
      </c>
      <c r="AG55" s="101">
        <v>3207640.35</v>
      </c>
      <c r="AH55" s="101">
        <v>2502611.25</v>
      </c>
      <c r="AI55" s="101">
        <v>0</v>
      </c>
      <c r="AJ55" s="101">
        <v>2502611.25</v>
      </c>
      <c r="AK55" s="101">
        <v>2610611.25</v>
      </c>
      <c r="AL55" s="101">
        <v>0</v>
      </c>
      <c r="AM55" s="101">
        <v>2610611.25</v>
      </c>
      <c r="AN55" s="101">
        <v>20113143</v>
      </c>
      <c r="AO55" s="101">
        <v>0</v>
      </c>
      <c r="AP55" s="101">
        <v>20113143</v>
      </c>
      <c r="AQ55" s="101">
        <v>434427</v>
      </c>
      <c r="AR55" s="101">
        <v>0</v>
      </c>
      <c r="AS55" s="101">
        <v>434427</v>
      </c>
      <c r="AT55" s="101">
        <v>0</v>
      </c>
      <c r="AU55" s="101">
        <v>0</v>
      </c>
      <c r="AV55" s="101">
        <v>0</v>
      </c>
      <c r="AW55" s="101">
        <v>0</v>
      </c>
      <c r="AX55" s="101">
        <v>12075302</v>
      </c>
      <c r="AY55" s="101">
        <v>0</v>
      </c>
      <c r="AZ55" s="101">
        <v>12075302</v>
      </c>
      <c r="BA55" s="101">
        <v>-7603414</v>
      </c>
    </row>
    <row r="56" spans="1:53" s="36" customFormat="1" ht="26.4">
      <c r="A56" s="225"/>
      <c r="B56" s="115" t="s">
        <v>62</v>
      </c>
      <c r="C56" s="54" t="s">
        <v>140</v>
      </c>
      <c r="D56" s="214"/>
      <c r="E56" s="51"/>
      <c r="F56" s="116"/>
      <c r="G56" s="116"/>
      <c r="H56" s="116"/>
      <c r="I56" s="116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99"/>
      <c r="AR56" s="99"/>
      <c r="AS56" s="228"/>
      <c r="AT56" s="99"/>
      <c r="AU56" s="99"/>
      <c r="AV56" s="99"/>
      <c r="AW56" s="100"/>
      <c r="AX56" s="100"/>
      <c r="AY56" s="100"/>
      <c r="AZ56" s="228"/>
      <c r="BA56" s="98"/>
    </row>
    <row r="57" spans="1:53" s="36" customFormat="1" ht="13.8">
      <c r="A57" s="225"/>
      <c r="B57" s="115"/>
      <c r="C57" s="39" t="s">
        <v>36</v>
      </c>
      <c r="D57" s="59"/>
      <c r="E57" s="50"/>
      <c r="F57" s="226"/>
      <c r="G57" s="226"/>
      <c r="H57" s="116"/>
      <c r="I57" s="116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100"/>
      <c r="AX57" s="100"/>
      <c r="AY57" s="100"/>
      <c r="AZ57" s="99"/>
      <c r="BA57" s="98"/>
    </row>
    <row r="58" spans="1:53" s="36" customFormat="1" ht="26.4">
      <c r="A58" s="225"/>
      <c r="B58" s="115" t="s">
        <v>84</v>
      </c>
      <c r="C58" s="41" t="s">
        <v>141</v>
      </c>
      <c r="D58" s="214"/>
      <c r="E58" s="214" t="s">
        <v>360</v>
      </c>
      <c r="F58" s="31" t="s">
        <v>306</v>
      </c>
      <c r="G58" s="31" t="s">
        <v>322</v>
      </c>
      <c r="H58" s="31">
        <v>2023</v>
      </c>
      <c r="I58" s="31">
        <v>2030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3372150</v>
      </c>
      <c r="Q58" s="106">
        <v>0</v>
      </c>
      <c r="R58" s="106">
        <v>3372150</v>
      </c>
      <c r="S58" s="106">
        <v>4574876.4000000004</v>
      </c>
      <c r="T58" s="106">
        <v>0</v>
      </c>
      <c r="U58" s="106">
        <v>4574876.4000000004</v>
      </c>
      <c r="V58" s="106">
        <v>3372174</v>
      </c>
      <c r="W58" s="106">
        <v>0</v>
      </c>
      <c r="X58" s="106">
        <v>3372174</v>
      </c>
      <c r="Y58" s="106">
        <v>3372150</v>
      </c>
      <c r="Z58" s="106">
        <v>0</v>
      </c>
      <c r="AA58" s="106">
        <v>3372150</v>
      </c>
      <c r="AB58" s="106">
        <v>3372150</v>
      </c>
      <c r="AC58" s="106">
        <v>0</v>
      </c>
      <c r="AD58" s="106">
        <v>3372150</v>
      </c>
      <c r="AE58" s="106">
        <v>3372150</v>
      </c>
      <c r="AF58" s="106">
        <v>0</v>
      </c>
      <c r="AG58" s="106">
        <v>3372150</v>
      </c>
      <c r="AH58" s="106">
        <v>3372150</v>
      </c>
      <c r="AI58" s="106">
        <v>0</v>
      </c>
      <c r="AJ58" s="106">
        <v>3372150</v>
      </c>
      <c r="AK58" s="106">
        <v>3372150</v>
      </c>
      <c r="AL58" s="106">
        <v>0</v>
      </c>
      <c r="AM58" s="106">
        <v>3372150</v>
      </c>
      <c r="AN58" s="106">
        <v>28179950.399999999</v>
      </c>
      <c r="AO58" s="106">
        <v>0</v>
      </c>
      <c r="AP58" s="106">
        <v>28179950.399999999</v>
      </c>
      <c r="AQ58" s="106">
        <v>7947024</v>
      </c>
      <c r="AR58" s="99">
        <v>0</v>
      </c>
      <c r="AS58" s="106">
        <v>7947024</v>
      </c>
      <c r="AT58" s="106">
        <v>0</v>
      </c>
      <c r="AU58" s="99">
        <v>0</v>
      </c>
      <c r="AV58" s="99"/>
      <c r="AW58" s="106">
        <v>0</v>
      </c>
      <c r="AX58" s="106">
        <v>20232918</v>
      </c>
      <c r="AY58" s="100">
        <v>0</v>
      </c>
      <c r="AZ58" s="106">
        <v>20232918</v>
      </c>
      <c r="BA58" s="106">
        <v>-8.3999999985098839</v>
      </c>
    </row>
    <row r="59" spans="1:53">
      <c r="A59" s="111"/>
      <c r="B59" s="45"/>
      <c r="C59" s="55" t="s">
        <v>80</v>
      </c>
      <c r="D59" s="56"/>
      <c r="E59" s="46"/>
      <c r="F59" s="47"/>
      <c r="G59" s="47"/>
      <c r="H59" s="47"/>
      <c r="I59" s="47"/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3372150</v>
      </c>
      <c r="Q59" s="101">
        <v>0</v>
      </c>
      <c r="R59" s="101">
        <v>3372150</v>
      </c>
      <c r="S59" s="101">
        <v>4574876.4000000004</v>
      </c>
      <c r="T59" s="101">
        <v>0</v>
      </c>
      <c r="U59" s="101">
        <v>4574876.4000000004</v>
      </c>
      <c r="V59" s="101">
        <v>3372174</v>
      </c>
      <c r="W59" s="101">
        <v>0</v>
      </c>
      <c r="X59" s="101">
        <v>3372174</v>
      </c>
      <c r="Y59" s="101">
        <v>3372150</v>
      </c>
      <c r="Z59" s="101">
        <v>0</v>
      </c>
      <c r="AA59" s="101">
        <v>3372150</v>
      </c>
      <c r="AB59" s="101">
        <v>3372150</v>
      </c>
      <c r="AC59" s="101">
        <v>0</v>
      </c>
      <c r="AD59" s="101">
        <v>3372150</v>
      </c>
      <c r="AE59" s="101">
        <v>3372150</v>
      </c>
      <c r="AF59" s="101">
        <v>0</v>
      </c>
      <c r="AG59" s="101">
        <v>3372150</v>
      </c>
      <c r="AH59" s="101">
        <v>3372150</v>
      </c>
      <c r="AI59" s="101">
        <v>0</v>
      </c>
      <c r="AJ59" s="101">
        <v>3372150</v>
      </c>
      <c r="AK59" s="101">
        <v>3372150</v>
      </c>
      <c r="AL59" s="101">
        <v>0</v>
      </c>
      <c r="AM59" s="101">
        <v>3372150</v>
      </c>
      <c r="AN59" s="101">
        <v>28179950.399999999</v>
      </c>
      <c r="AO59" s="101">
        <v>0</v>
      </c>
      <c r="AP59" s="101">
        <v>28179950.399999999</v>
      </c>
      <c r="AQ59" s="101">
        <v>7947024</v>
      </c>
      <c r="AR59" s="101">
        <v>0</v>
      </c>
      <c r="AS59" s="101">
        <v>7947024</v>
      </c>
      <c r="AT59" s="101">
        <v>0</v>
      </c>
      <c r="AU59" s="101">
        <v>0</v>
      </c>
      <c r="AV59" s="101">
        <v>0</v>
      </c>
      <c r="AW59" s="101">
        <v>0</v>
      </c>
      <c r="AX59" s="101">
        <v>20232918</v>
      </c>
      <c r="AY59" s="101">
        <v>0</v>
      </c>
      <c r="AZ59" s="101">
        <v>20232918</v>
      </c>
      <c r="BA59" s="101">
        <v>-8.3999999985098839</v>
      </c>
    </row>
    <row r="60" spans="1:53" s="36" customFormat="1" ht="39.6">
      <c r="A60" s="225"/>
      <c r="B60" s="115" t="s">
        <v>143</v>
      </c>
      <c r="C60" s="54" t="s">
        <v>142</v>
      </c>
      <c r="D60" s="214"/>
      <c r="E60" s="51"/>
      <c r="F60" s="116"/>
      <c r="G60" s="116"/>
      <c r="H60" s="116"/>
      <c r="I60" s="116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99"/>
      <c r="AR60" s="99"/>
      <c r="AS60" s="228"/>
      <c r="AT60" s="99"/>
      <c r="AU60" s="99"/>
      <c r="AV60" s="99"/>
      <c r="AW60" s="100"/>
      <c r="AX60" s="100"/>
      <c r="AY60" s="100"/>
      <c r="AZ60" s="228"/>
      <c r="BA60" s="98"/>
    </row>
    <row r="61" spans="1:53" s="36" customFormat="1" ht="13.8">
      <c r="A61" s="225"/>
      <c r="B61" s="115"/>
      <c r="C61" s="39" t="s">
        <v>36</v>
      </c>
      <c r="D61" s="59"/>
      <c r="E61" s="50"/>
      <c r="F61" s="226"/>
      <c r="G61" s="226"/>
      <c r="H61" s="116"/>
      <c r="I61" s="116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100"/>
      <c r="AX61" s="100"/>
      <c r="AY61" s="100"/>
      <c r="AZ61" s="99"/>
      <c r="BA61" s="98"/>
    </row>
    <row r="62" spans="1:53" s="36" customFormat="1" ht="39.6">
      <c r="A62" s="225"/>
      <c r="B62" s="115" t="s">
        <v>144</v>
      </c>
      <c r="C62" s="108" t="s">
        <v>146</v>
      </c>
      <c r="D62" s="214"/>
      <c r="E62" s="214" t="s">
        <v>360</v>
      </c>
      <c r="F62" s="31" t="s">
        <v>306</v>
      </c>
      <c r="G62" s="31" t="s">
        <v>323</v>
      </c>
      <c r="H62" s="31">
        <v>2025</v>
      </c>
      <c r="I62" s="31">
        <v>2030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0</v>
      </c>
      <c r="Q62" s="106">
        <v>0</v>
      </c>
      <c r="R62" s="106">
        <v>0</v>
      </c>
      <c r="S62" s="106">
        <v>0</v>
      </c>
      <c r="T62" s="106">
        <v>0</v>
      </c>
      <c r="U62" s="106">
        <v>0</v>
      </c>
      <c r="V62" s="106">
        <v>3604155.3</v>
      </c>
      <c r="W62" s="106">
        <v>0</v>
      </c>
      <c r="X62" s="106">
        <v>3604155.3</v>
      </c>
      <c r="Y62" s="106">
        <v>3604155.3</v>
      </c>
      <c r="Z62" s="106">
        <v>0</v>
      </c>
      <c r="AA62" s="106">
        <v>3604155.3</v>
      </c>
      <c r="AB62" s="106">
        <v>3604155.3</v>
      </c>
      <c r="AC62" s="106">
        <v>0</v>
      </c>
      <c r="AD62" s="106">
        <v>3604155.3</v>
      </c>
      <c r="AE62" s="106">
        <v>3604155.3</v>
      </c>
      <c r="AF62" s="106">
        <v>0</v>
      </c>
      <c r="AG62" s="106">
        <v>3604155.3</v>
      </c>
      <c r="AH62" s="106">
        <v>3604155.3</v>
      </c>
      <c r="AI62" s="106">
        <v>0</v>
      </c>
      <c r="AJ62" s="106">
        <v>3604155.3</v>
      </c>
      <c r="AK62" s="106">
        <v>3604155.3</v>
      </c>
      <c r="AL62" s="106">
        <v>0</v>
      </c>
      <c r="AM62" s="106">
        <v>3604155.3</v>
      </c>
      <c r="AN62" s="106">
        <v>21624931.800000001</v>
      </c>
      <c r="AO62" s="106">
        <v>0</v>
      </c>
      <c r="AP62" s="106">
        <v>21624931.800000001</v>
      </c>
      <c r="AQ62" s="106">
        <v>0</v>
      </c>
      <c r="AR62" s="99">
        <v>0</v>
      </c>
      <c r="AS62" s="106">
        <v>0</v>
      </c>
      <c r="AT62" s="106">
        <v>0</v>
      </c>
      <c r="AU62" s="99">
        <v>0</v>
      </c>
      <c r="AV62" s="99"/>
      <c r="AW62" s="106">
        <v>0</v>
      </c>
      <c r="AX62" s="106">
        <v>13416936</v>
      </c>
      <c r="AY62" s="100">
        <v>0</v>
      </c>
      <c r="AZ62" s="106">
        <v>13416936</v>
      </c>
      <c r="BA62" s="106">
        <v>-8207995.8000000007</v>
      </c>
    </row>
    <row r="63" spans="1:53">
      <c r="A63" s="111"/>
      <c r="B63" s="45"/>
      <c r="C63" s="55" t="s">
        <v>145</v>
      </c>
      <c r="D63" s="56"/>
      <c r="E63" s="46"/>
      <c r="F63" s="47"/>
      <c r="G63" s="47"/>
      <c r="H63" s="47"/>
      <c r="I63" s="47"/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1">
        <v>3604155.3</v>
      </c>
      <c r="W63" s="101">
        <v>0</v>
      </c>
      <c r="X63" s="101">
        <v>3604155.3</v>
      </c>
      <c r="Y63" s="101">
        <v>3604155.3</v>
      </c>
      <c r="Z63" s="101">
        <v>0</v>
      </c>
      <c r="AA63" s="101">
        <v>3604155.3</v>
      </c>
      <c r="AB63" s="101">
        <v>3604155.3</v>
      </c>
      <c r="AC63" s="101">
        <v>0</v>
      </c>
      <c r="AD63" s="101">
        <v>3604155.3</v>
      </c>
      <c r="AE63" s="101">
        <v>3604155.3</v>
      </c>
      <c r="AF63" s="101">
        <v>0</v>
      </c>
      <c r="AG63" s="101">
        <v>3604155.3</v>
      </c>
      <c r="AH63" s="101">
        <v>3604155.3</v>
      </c>
      <c r="AI63" s="101">
        <v>0</v>
      </c>
      <c r="AJ63" s="101">
        <v>3604155.3</v>
      </c>
      <c r="AK63" s="101">
        <v>3604155.3</v>
      </c>
      <c r="AL63" s="101">
        <v>0</v>
      </c>
      <c r="AM63" s="101">
        <v>3604155.3</v>
      </c>
      <c r="AN63" s="101">
        <v>21624931.800000001</v>
      </c>
      <c r="AO63" s="101">
        <v>0</v>
      </c>
      <c r="AP63" s="101">
        <v>21624931.800000001</v>
      </c>
      <c r="AQ63" s="101">
        <v>0</v>
      </c>
      <c r="AR63" s="101">
        <v>0</v>
      </c>
      <c r="AS63" s="101">
        <v>0</v>
      </c>
      <c r="AT63" s="101">
        <v>0</v>
      </c>
      <c r="AU63" s="101">
        <v>0</v>
      </c>
      <c r="AV63" s="101">
        <v>0</v>
      </c>
      <c r="AW63" s="101">
        <v>0</v>
      </c>
      <c r="AX63" s="101">
        <v>13416936</v>
      </c>
      <c r="AY63" s="101">
        <v>0</v>
      </c>
      <c r="AZ63" s="101">
        <v>13416936</v>
      </c>
      <c r="BA63" s="101">
        <v>-8207995.8000000007</v>
      </c>
    </row>
    <row r="64" spans="1:53" s="36" customFormat="1" ht="26.4">
      <c r="A64" s="225"/>
      <c r="B64" s="115" t="s">
        <v>148</v>
      </c>
      <c r="C64" s="54" t="s">
        <v>147</v>
      </c>
      <c r="D64" s="214"/>
      <c r="E64" s="51"/>
      <c r="F64" s="116"/>
      <c r="G64" s="116"/>
      <c r="H64" s="116"/>
      <c r="I64" s="116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8"/>
      <c r="AP64" s="228"/>
      <c r="AQ64" s="99"/>
      <c r="AR64" s="99"/>
      <c r="AS64" s="228"/>
      <c r="AT64" s="99"/>
      <c r="AU64" s="99"/>
      <c r="AV64" s="99"/>
      <c r="AW64" s="100"/>
      <c r="AX64" s="100"/>
      <c r="AY64" s="100"/>
      <c r="AZ64" s="228"/>
      <c r="BA64" s="98"/>
    </row>
    <row r="65" spans="1:53" s="36" customFormat="1" ht="13.8">
      <c r="A65" s="225"/>
      <c r="B65" s="115"/>
      <c r="C65" s="39" t="s">
        <v>36</v>
      </c>
      <c r="D65" s="59"/>
      <c r="E65" s="50"/>
      <c r="F65" s="226"/>
      <c r="G65" s="226"/>
      <c r="H65" s="116"/>
      <c r="I65" s="116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100"/>
      <c r="AX65" s="100"/>
      <c r="AY65" s="100"/>
      <c r="AZ65" s="99"/>
      <c r="BA65" s="98"/>
    </row>
    <row r="66" spans="1:53" s="36" customFormat="1" ht="26.4">
      <c r="A66" s="225"/>
      <c r="B66" s="115" t="s">
        <v>150</v>
      </c>
      <c r="C66" s="41" t="s">
        <v>149</v>
      </c>
      <c r="D66" s="214"/>
      <c r="E66" s="214" t="s">
        <v>360</v>
      </c>
      <c r="F66" s="31" t="s">
        <v>306</v>
      </c>
      <c r="G66" s="31" t="s">
        <v>324</v>
      </c>
      <c r="H66" s="31">
        <v>2021</v>
      </c>
      <c r="I66" s="31">
        <v>2030</v>
      </c>
      <c r="J66" s="106">
        <v>5273001.0999999996</v>
      </c>
      <c r="K66" s="106">
        <v>0</v>
      </c>
      <c r="L66" s="106">
        <v>5273001.0999999996</v>
      </c>
      <c r="M66" s="106">
        <v>5874665.0999999996</v>
      </c>
      <c r="N66" s="106">
        <v>0</v>
      </c>
      <c r="O66" s="106">
        <v>5874665.0999999996</v>
      </c>
      <c r="P66" s="106">
        <v>3990674.7</v>
      </c>
      <c r="Q66" s="106">
        <v>0</v>
      </c>
      <c r="R66" s="106">
        <v>3990674.7</v>
      </c>
      <c r="S66" s="106">
        <v>3990674.7</v>
      </c>
      <c r="T66" s="106">
        <v>0</v>
      </c>
      <c r="U66" s="106">
        <v>3990674.7</v>
      </c>
      <c r="V66" s="106">
        <v>3990674.7</v>
      </c>
      <c r="W66" s="106">
        <v>0</v>
      </c>
      <c r="X66" s="106">
        <v>3990674.7</v>
      </c>
      <c r="Y66" s="106">
        <v>3990674.7</v>
      </c>
      <c r="Z66" s="106">
        <v>0</v>
      </c>
      <c r="AA66" s="106">
        <v>3990674.7</v>
      </c>
      <c r="AB66" s="106">
        <v>3990674.7</v>
      </c>
      <c r="AC66" s="106">
        <v>0</v>
      </c>
      <c r="AD66" s="106">
        <v>3990674.7</v>
      </c>
      <c r="AE66" s="106">
        <v>3990674.7</v>
      </c>
      <c r="AF66" s="106">
        <v>0</v>
      </c>
      <c r="AG66" s="106">
        <v>3990674.7</v>
      </c>
      <c r="AH66" s="106">
        <v>3990674.7</v>
      </c>
      <c r="AI66" s="106">
        <v>0</v>
      </c>
      <c r="AJ66" s="106">
        <v>3990674.7</v>
      </c>
      <c r="AK66" s="106">
        <v>3990674.7</v>
      </c>
      <c r="AL66" s="106">
        <v>0</v>
      </c>
      <c r="AM66" s="106">
        <v>3990674.7</v>
      </c>
      <c r="AN66" s="106">
        <v>43073063.800000004</v>
      </c>
      <c r="AO66" s="106">
        <v>0</v>
      </c>
      <c r="AP66" s="106">
        <v>43073063.800000004</v>
      </c>
      <c r="AQ66" s="106">
        <v>17419018</v>
      </c>
      <c r="AR66" s="99">
        <v>0</v>
      </c>
      <c r="AS66" s="106">
        <v>17419018</v>
      </c>
      <c r="AT66" s="106">
        <v>0</v>
      </c>
      <c r="AU66" s="99">
        <v>0</v>
      </c>
      <c r="AV66" s="99"/>
      <c r="AW66" s="100"/>
      <c r="AX66" s="106">
        <v>20524050</v>
      </c>
      <c r="AY66" s="100">
        <v>0</v>
      </c>
      <c r="AZ66" s="106">
        <v>20524050</v>
      </c>
      <c r="BA66" s="106">
        <v>-5129995.8000000045</v>
      </c>
    </row>
    <row r="67" spans="1:53">
      <c r="A67" s="111"/>
      <c r="B67" s="45"/>
      <c r="C67" s="55" t="s">
        <v>151</v>
      </c>
      <c r="D67" s="56"/>
      <c r="E67" s="46"/>
      <c r="F67" s="47"/>
      <c r="G67" s="47"/>
      <c r="H67" s="47"/>
      <c r="I67" s="47"/>
      <c r="J67" s="101">
        <v>5273001.0999999996</v>
      </c>
      <c r="K67" s="101">
        <v>0</v>
      </c>
      <c r="L67" s="101">
        <v>5273001.0999999996</v>
      </c>
      <c r="M67" s="101">
        <v>5874665.0999999996</v>
      </c>
      <c r="N67" s="101">
        <v>0</v>
      </c>
      <c r="O67" s="101">
        <v>5874665.0999999996</v>
      </c>
      <c r="P67" s="101">
        <v>3990674.7</v>
      </c>
      <c r="Q67" s="101">
        <v>0</v>
      </c>
      <c r="R67" s="101">
        <v>3990674.7</v>
      </c>
      <c r="S67" s="101">
        <v>3990674.7</v>
      </c>
      <c r="T67" s="101">
        <v>0</v>
      </c>
      <c r="U67" s="101">
        <v>3990674.7</v>
      </c>
      <c r="V67" s="101">
        <v>3990674.7</v>
      </c>
      <c r="W67" s="101">
        <v>0</v>
      </c>
      <c r="X67" s="101">
        <v>3990674.7</v>
      </c>
      <c r="Y67" s="101">
        <v>3990674.7</v>
      </c>
      <c r="Z67" s="101">
        <v>0</v>
      </c>
      <c r="AA67" s="101">
        <v>3990674.7</v>
      </c>
      <c r="AB67" s="101">
        <v>3990674.7</v>
      </c>
      <c r="AC67" s="101">
        <v>0</v>
      </c>
      <c r="AD67" s="101">
        <v>3990674.7</v>
      </c>
      <c r="AE67" s="101">
        <v>3990674.7</v>
      </c>
      <c r="AF67" s="101">
        <v>0</v>
      </c>
      <c r="AG67" s="101">
        <v>3990674.7</v>
      </c>
      <c r="AH67" s="101">
        <v>3990674.7</v>
      </c>
      <c r="AI67" s="101">
        <v>0</v>
      </c>
      <c r="AJ67" s="101">
        <v>3990674.7</v>
      </c>
      <c r="AK67" s="101">
        <v>3990674.7</v>
      </c>
      <c r="AL67" s="101">
        <v>0</v>
      </c>
      <c r="AM67" s="101">
        <v>3990674.7</v>
      </c>
      <c r="AN67" s="101">
        <v>43073063.800000004</v>
      </c>
      <c r="AO67" s="101">
        <v>0</v>
      </c>
      <c r="AP67" s="101">
        <v>43073063.800000004</v>
      </c>
      <c r="AQ67" s="101">
        <v>17419018</v>
      </c>
      <c r="AR67" s="101">
        <v>0</v>
      </c>
      <c r="AS67" s="101">
        <v>17419018</v>
      </c>
      <c r="AT67" s="101">
        <v>0</v>
      </c>
      <c r="AU67" s="101">
        <v>0</v>
      </c>
      <c r="AV67" s="101">
        <v>0</v>
      </c>
      <c r="AW67" s="101">
        <v>0</v>
      </c>
      <c r="AX67" s="101">
        <v>20524050</v>
      </c>
      <c r="AY67" s="101">
        <v>0</v>
      </c>
      <c r="AZ67" s="101">
        <v>20524050</v>
      </c>
      <c r="BA67" s="101">
        <v>-5129995.8000000045</v>
      </c>
    </row>
    <row r="68" spans="1:53" s="36" customFormat="1" ht="39.6">
      <c r="A68" s="225"/>
      <c r="B68" s="115" t="s">
        <v>154</v>
      </c>
      <c r="C68" s="54" t="s">
        <v>152</v>
      </c>
      <c r="D68" s="214"/>
      <c r="E68" s="51"/>
      <c r="F68" s="116"/>
      <c r="G68" s="116"/>
      <c r="H68" s="116"/>
      <c r="I68" s="116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99"/>
      <c r="AR68" s="99"/>
      <c r="AS68" s="228"/>
      <c r="AT68" s="99"/>
      <c r="AU68" s="99"/>
      <c r="AV68" s="99"/>
      <c r="AW68" s="100"/>
      <c r="AX68" s="100"/>
      <c r="AY68" s="100"/>
      <c r="AZ68" s="228"/>
      <c r="BA68" s="98"/>
    </row>
    <row r="69" spans="1:53" s="36" customFormat="1" ht="13.8">
      <c r="A69" s="225"/>
      <c r="B69" s="115"/>
      <c r="C69" s="39" t="s">
        <v>36</v>
      </c>
      <c r="D69" s="59"/>
      <c r="E69" s="50"/>
      <c r="F69" s="226"/>
      <c r="G69" s="226"/>
      <c r="H69" s="116"/>
      <c r="I69" s="116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100"/>
      <c r="AX69" s="100"/>
      <c r="AY69" s="100"/>
      <c r="AZ69" s="99"/>
      <c r="BA69" s="98"/>
    </row>
    <row r="70" spans="1:53" s="36" customFormat="1" ht="39.6">
      <c r="A70" s="225"/>
      <c r="B70" s="115" t="s">
        <v>155</v>
      </c>
      <c r="C70" s="41" t="s">
        <v>153</v>
      </c>
      <c r="D70" s="214"/>
      <c r="E70" s="214" t="s">
        <v>360</v>
      </c>
      <c r="F70" s="31" t="s">
        <v>306</v>
      </c>
      <c r="G70" s="31" t="s">
        <v>325</v>
      </c>
      <c r="H70" s="31">
        <v>2022</v>
      </c>
      <c r="I70" s="31">
        <v>2025</v>
      </c>
      <c r="J70" s="106">
        <v>0</v>
      </c>
      <c r="K70" s="106">
        <v>0</v>
      </c>
      <c r="L70" s="106">
        <v>0</v>
      </c>
      <c r="M70" s="106">
        <v>5533092</v>
      </c>
      <c r="N70" s="106">
        <v>0</v>
      </c>
      <c r="O70" s="106">
        <v>5533092</v>
      </c>
      <c r="P70" s="106">
        <v>5533092</v>
      </c>
      <c r="Q70" s="106">
        <v>0</v>
      </c>
      <c r="R70" s="106">
        <v>5533092</v>
      </c>
      <c r="S70" s="106">
        <v>5442504</v>
      </c>
      <c r="T70" s="106">
        <v>0</v>
      </c>
      <c r="U70" s="106">
        <v>5442504</v>
      </c>
      <c r="V70" s="106">
        <v>2082504</v>
      </c>
      <c r="W70" s="106">
        <v>0</v>
      </c>
      <c r="X70" s="106">
        <v>2082504</v>
      </c>
      <c r="Y70" s="106">
        <v>0</v>
      </c>
      <c r="Z70" s="106">
        <v>0</v>
      </c>
      <c r="AA70" s="106">
        <v>0</v>
      </c>
      <c r="AB70" s="106">
        <v>0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0</v>
      </c>
      <c r="AJ70" s="106">
        <v>0</v>
      </c>
      <c r="AK70" s="106">
        <v>0</v>
      </c>
      <c r="AL70" s="106">
        <v>0</v>
      </c>
      <c r="AM70" s="106">
        <v>0</v>
      </c>
      <c r="AN70" s="106">
        <v>18591192</v>
      </c>
      <c r="AO70" s="106">
        <v>0</v>
      </c>
      <c r="AP70" s="106">
        <v>18591192</v>
      </c>
      <c r="AQ70" s="106">
        <v>9158688</v>
      </c>
      <c r="AR70" s="99">
        <v>0</v>
      </c>
      <c r="AS70" s="106">
        <v>9158688</v>
      </c>
      <c r="AT70" s="106">
        <v>0</v>
      </c>
      <c r="AU70" s="99">
        <v>0</v>
      </c>
      <c r="AV70" s="99"/>
      <c r="AW70" s="106">
        <v>0</v>
      </c>
      <c r="AX70" s="106">
        <v>2082504</v>
      </c>
      <c r="AY70" s="100"/>
      <c r="AZ70" s="106">
        <v>2082504</v>
      </c>
      <c r="BA70" s="106">
        <v>-7350000</v>
      </c>
    </row>
    <row r="71" spans="1:53">
      <c r="A71" s="111"/>
      <c r="B71" s="45"/>
      <c r="C71" s="55" t="s">
        <v>156</v>
      </c>
      <c r="D71" s="56"/>
      <c r="E71" s="46"/>
      <c r="F71" s="47"/>
      <c r="G71" s="47"/>
      <c r="H71" s="47"/>
      <c r="I71" s="47"/>
      <c r="J71" s="101">
        <v>0</v>
      </c>
      <c r="K71" s="101">
        <v>0</v>
      </c>
      <c r="L71" s="101">
        <v>0</v>
      </c>
      <c r="M71" s="101">
        <v>5533092</v>
      </c>
      <c r="N71" s="101">
        <v>0</v>
      </c>
      <c r="O71" s="101">
        <v>5533092</v>
      </c>
      <c r="P71" s="101">
        <v>5533092</v>
      </c>
      <c r="Q71" s="101">
        <v>0</v>
      </c>
      <c r="R71" s="101">
        <v>5533092</v>
      </c>
      <c r="S71" s="101">
        <v>5442504</v>
      </c>
      <c r="T71" s="101">
        <v>0</v>
      </c>
      <c r="U71" s="101">
        <v>5442504</v>
      </c>
      <c r="V71" s="101">
        <v>2082504</v>
      </c>
      <c r="W71" s="101">
        <v>0</v>
      </c>
      <c r="X71" s="101">
        <v>2082504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  <c r="AF71" s="101">
        <v>0</v>
      </c>
      <c r="AG71" s="101">
        <v>0</v>
      </c>
      <c r="AH71" s="101">
        <v>0</v>
      </c>
      <c r="AI71" s="101">
        <v>0</v>
      </c>
      <c r="AJ71" s="101">
        <v>0</v>
      </c>
      <c r="AK71" s="101">
        <v>0</v>
      </c>
      <c r="AL71" s="101">
        <v>0</v>
      </c>
      <c r="AM71" s="101">
        <v>0</v>
      </c>
      <c r="AN71" s="101">
        <v>18591192</v>
      </c>
      <c r="AO71" s="101">
        <v>0</v>
      </c>
      <c r="AP71" s="101">
        <v>18591192</v>
      </c>
      <c r="AQ71" s="101">
        <v>9158688</v>
      </c>
      <c r="AR71" s="101">
        <v>0</v>
      </c>
      <c r="AS71" s="101">
        <v>9158688</v>
      </c>
      <c r="AT71" s="101">
        <v>0</v>
      </c>
      <c r="AU71" s="101">
        <v>0</v>
      </c>
      <c r="AV71" s="101">
        <v>0</v>
      </c>
      <c r="AW71" s="101">
        <v>0</v>
      </c>
      <c r="AX71" s="101">
        <v>2082504</v>
      </c>
      <c r="AY71" s="101">
        <v>0</v>
      </c>
      <c r="AZ71" s="101">
        <v>2082504</v>
      </c>
      <c r="BA71" s="101">
        <v>-7350000</v>
      </c>
    </row>
    <row r="72" spans="1:53" s="36" customFormat="1" ht="26.4">
      <c r="A72" s="225"/>
      <c r="B72" s="115" t="s">
        <v>158</v>
      </c>
      <c r="C72" s="54" t="s">
        <v>157</v>
      </c>
      <c r="D72" s="214"/>
      <c r="E72" s="51"/>
      <c r="F72" s="116"/>
      <c r="G72" s="116"/>
      <c r="H72" s="116"/>
      <c r="I72" s="116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99"/>
      <c r="AR72" s="99"/>
      <c r="AS72" s="228"/>
      <c r="AT72" s="99"/>
      <c r="AU72" s="99"/>
      <c r="AV72" s="99"/>
      <c r="AW72" s="100"/>
      <c r="AX72" s="100"/>
      <c r="AY72" s="100"/>
      <c r="AZ72" s="228"/>
      <c r="BA72" s="98"/>
    </row>
    <row r="73" spans="1:53" s="36" customFormat="1" ht="13.8">
      <c r="A73" s="225"/>
      <c r="B73" s="115"/>
      <c r="C73" s="39" t="s">
        <v>36</v>
      </c>
      <c r="D73" s="59"/>
      <c r="E73" s="50"/>
      <c r="F73" s="226"/>
      <c r="G73" s="226"/>
      <c r="H73" s="116"/>
      <c r="I73" s="116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100"/>
      <c r="AX73" s="100"/>
      <c r="AY73" s="100"/>
      <c r="AZ73" s="99"/>
      <c r="BA73" s="98"/>
    </row>
    <row r="74" spans="1:53" s="36" customFormat="1" ht="39.6">
      <c r="A74" s="225"/>
      <c r="B74" s="115" t="s">
        <v>159</v>
      </c>
      <c r="C74" s="41" t="s">
        <v>281</v>
      </c>
      <c r="D74" s="214"/>
      <c r="E74" s="214" t="s">
        <v>361</v>
      </c>
      <c r="F74" s="31" t="s">
        <v>306</v>
      </c>
      <c r="G74" s="31" t="s">
        <v>326</v>
      </c>
      <c r="H74" s="31">
        <v>2021</v>
      </c>
      <c r="I74" s="31">
        <v>2030</v>
      </c>
      <c r="J74" s="106">
        <v>6602285.2142857146</v>
      </c>
      <c r="K74" s="106">
        <v>0</v>
      </c>
      <c r="L74" s="106">
        <v>6602285.2142857146</v>
      </c>
      <c r="M74" s="106">
        <v>34424144.185714282</v>
      </c>
      <c r="N74" s="106">
        <v>0</v>
      </c>
      <c r="O74" s="106">
        <v>34424144.185714282</v>
      </c>
      <c r="P74" s="106">
        <v>28935333.685714282</v>
      </c>
      <c r="Q74" s="106">
        <v>0</v>
      </c>
      <c r="R74" s="106">
        <v>28935333.685714282</v>
      </c>
      <c r="S74" s="106">
        <v>28935333.685714282</v>
      </c>
      <c r="T74" s="106">
        <v>0</v>
      </c>
      <c r="U74" s="106">
        <v>28935333.685714282</v>
      </c>
      <c r="V74" s="106">
        <v>87875036.914285719</v>
      </c>
      <c r="W74" s="106">
        <v>0</v>
      </c>
      <c r="X74" s="106">
        <v>87875036.914285719</v>
      </c>
      <c r="Y74" s="106">
        <v>87875036.914285719</v>
      </c>
      <c r="Z74" s="106">
        <v>0</v>
      </c>
      <c r="AA74" s="106">
        <v>87875036.914285719</v>
      </c>
      <c r="AB74" s="106">
        <v>87875036.914285719</v>
      </c>
      <c r="AC74" s="106">
        <v>0</v>
      </c>
      <c r="AD74" s="106">
        <v>87875036.914285719</v>
      </c>
      <c r="AE74" s="106">
        <v>87875036.914285719</v>
      </c>
      <c r="AF74" s="106">
        <v>0</v>
      </c>
      <c r="AG74" s="106">
        <v>87875036.914285719</v>
      </c>
      <c r="AH74" s="106">
        <v>87875036.914285719</v>
      </c>
      <c r="AI74" s="106">
        <v>0</v>
      </c>
      <c r="AJ74" s="106">
        <v>87875036.914285719</v>
      </c>
      <c r="AK74" s="106">
        <v>87875036.914285719</v>
      </c>
      <c r="AL74" s="106">
        <v>0</v>
      </c>
      <c r="AM74" s="106">
        <v>87875036.914285719</v>
      </c>
      <c r="AN74" s="106">
        <v>626147318.25714278</v>
      </c>
      <c r="AO74" s="106">
        <v>0</v>
      </c>
      <c r="AP74" s="106">
        <v>626147318.25714278</v>
      </c>
      <c r="AQ74" s="106">
        <v>98099098</v>
      </c>
      <c r="AR74" s="99">
        <v>0</v>
      </c>
      <c r="AS74" s="106">
        <v>98099098</v>
      </c>
      <c r="AT74" s="106">
        <v>0</v>
      </c>
      <c r="AU74" s="99">
        <v>0</v>
      </c>
      <c r="AV74" s="99"/>
      <c r="AW74" s="106">
        <v>0</v>
      </c>
      <c r="AX74" s="106">
        <v>527250228</v>
      </c>
      <c r="AY74" s="100">
        <v>0</v>
      </c>
      <c r="AZ74" s="106">
        <v>527250228</v>
      </c>
      <c r="BA74" s="106">
        <v>-797992.25714278221</v>
      </c>
    </row>
    <row r="75" spans="1:53">
      <c r="A75" s="111"/>
      <c r="B75" s="45"/>
      <c r="C75" s="55" t="s">
        <v>160</v>
      </c>
      <c r="D75" s="56"/>
      <c r="E75" s="46"/>
      <c r="F75" s="47"/>
      <c r="G75" s="47"/>
      <c r="H75" s="47"/>
      <c r="I75" s="47"/>
      <c r="J75" s="101">
        <v>6602285.2142857146</v>
      </c>
      <c r="K75" s="101">
        <v>0</v>
      </c>
      <c r="L75" s="101">
        <v>6602285.2142857146</v>
      </c>
      <c r="M75" s="101">
        <v>34424144.185714282</v>
      </c>
      <c r="N75" s="101">
        <v>0</v>
      </c>
      <c r="O75" s="101">
        <v>34424144.185714282</v>
      </c>
      <c r="P75" s="101">
        <v>28935333.685714282</v>
      </c>
      <c r="Q75" s="101">
        <v>0</v>
      </c>
      <c r="R75" s="101">
        <v>28935333.685714282</v>
      </c>
      <c r="S75" s="101">
        <v>28935333.685714282</v>
      </c>
      <c r="T75" s="101">
        <v>0</v>
      </c>
      <c r="U75" s="101">
        <v>28935333.685714282</v>
      </c>
      <c r="V75" s="101">
        <v>87875036.914285719</v>
      </c>
      <c r="W75" s="101">
        <v>0</v>
      </c>
      <c r="X75" s="101">
        <v>87875036.914285719</v>
      </c>
      <c r="Y75" s="101">
        <v>87875036.914285719</v>
      </c>
      <c r="Z75" s="101">
        <v>0</v>
      </c>
      <c r="AA75" s="101">
        <v>87875036.914285719</v>
      </c>
      <c r="AB75" s="101">
        <v>87875036.914285719</v>
      </c>
      <c r="AC75" s="101">
        <v>0</v>
      </c>
      <c r="AD75" s="101">
        <v>87875036.914285719</v>
      </c>
      <c r="AE75" s="101">
        <v>87875036.914285719</v>
      </c>
      <c r="AF75" s="101">
        <v>0</v>
      </c>
      <c r="AG75" s="101">
        <v>87875036.914285719</v>
      </c>
      <c r="AH75" s="101">
        <v>87875036.914285719</v>
      </c>
      <c r="AI75" s="101">
        <v>0</v>
      </c>
      <c r="AJ75" s="101">
        <v>87875036.914285719</v>
      </c>
      <c r="AK75" s="101">
        <v>87875036.914285719</v>
      </c>
      <c r="AL75" s="101">
        <v>0</v>
      </c>
      <c r="AM75" s="101">
        <v>87875036.914285719</v>
      </c>
      <c r="AN75" s="101">
        <v>626147318.25714278</v>
      </c>
      <c r="AO75" s="101">
        <v>0</v>
      </c>
      <c r="AP75" s="101">
        <v>626147318.25714278</v>
      </c>
      <c r="AQ75" s="101">
        <v>98099098</v>
      </c>
      <c r="AR75" s="101">
        <v>0</v>
      </c>
      <c r="AS75" s="101">
        <v>98099098</v>
      </c>
      <c r="AT75" s="101">
        <v>0</v>
      </c>
      <c r="AU75" s="101">
        <v>0</v>
      </c>
      <c r="AV75" s="101">
        <v>0</v>
      </c>
      <c r="AW75" s="101">
        <v>0</v>
      </c>
      <c r="AX75" s="101">
        <v>527250228</v>
      </c>
      <c r="AY75" s="101">
        <v>0</v>
      </c>
      <c r="AZ75" s="101">
        <v>527250228</v>
      </c>
      <c r="BA75" s="101">
        <v>-797992.25714278221</v>
      </c>
    </row>
    <row r="76" spans="1:53" s="36" customFormat="1" ht="26.4">
      <c r="A76" s="225"/>
      <c r="B76" s="115" t="s">
        <v>162</v>
      </c>
      <c r="C76" s="54" t="s">
        <v>161</v>
      </c>
      <c r="D76" s="214"/>
      <c r="E76" s="51"/>
      <c r="F76" s="116"/>
      <c r="G76" s="116"/>
      <c r="H76" s="116"/>
      <c r="I76" s="116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99"/>
      <c r="AR76" s="99"/>
      <c r="AS76" s="228"/>
      <c r="AT76" s="99"/>
      <c r="AU76" s="99"/>
      <c r="AV76" s="99"/>
      <c r="AW76" s="100"/>
      <c r="AX76" s="100"/>
      <c r="AY76" s="100"/>
      <c r="AZ76" s="228"/>
      <c r="BA76" s="98"/>
    </row>
    <row r="77" spans="1:53" s="36" customFormat="1" ht="13.8">
      <c r="A77" s="225"/>
      <c r="B77" s="115"/>
      <c r="C77" s="39" t="s">
        <v>36</v>
      </c>
      <c r="D77" s="59"/>
      <c r="E77" s="50"/>
      <c r="F77" s="226"/>
      <c r="G77" s="226"/>
      <c r="H77" s="116"/>
      <c r="I77" s="116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100"/>
      <c r="AX77" s="100"/>
      <c r="AY77" s="100"/>
      <c r="AZ77" s="99"/>
      <c r="BA77" s="98"/>
    </row>
    <row r="78" spans="1:53" s="36" customFormat="1" ht="26.4">
      <c r="A78" s="225"/>
      <c r="B78" s="115" t="s">
        <v>164</v>
      </c>
      <c r="C78" s="41" t="s">
        <v>163</v>
      </c>
      <c r="D78" s="214"/>
      <c r="E78" s="214" t="s">
        <v>362</v>
      </c>
      <c r="F78" s="31" t="s">
        <v>306</v>
      </c>
      <c r="G78" s="31" t="s">
        <v>327</v>
      </c>
      <c r="H78" s="31">
        <v>2022</v>
      </c>
      <c r="I78" s="31">
        <v>2030</v>
      </c>
      <c r="J78" s="106">
        <v>1243844750</v>
      </c>
      <c r="K78" s="106">
        <v>0</v>
      </c>
      <c r="L78" s="106">
        <v>1243844750</v>
      </c>
      <c r="M78" s="106">
        <v>11034220165.6</v>
      </c>
      <c r="N78" s="106">
        <v>0</v>
      </c>
      <c r="O78" s="106">
        <v>11034220165.6</v>
      </c>
      <c r="P78" s="106">
        <v>11034220165.6</v>
      </c>
      <c r="Q78" s="106">
        <v>0</v>
      </c>
      <c r="R78" s="106">
        <v>11034220165.6</v>
      </c>
      <c r="S78" s="106">
        <v>12154220165.6</v>
      </c>
      <c r="T78" s="106">
        <v>0</v>
      </c>
      <c r="U78" s="106">
        <v>12154220165.6</v>
      </c>
      <c r="V78" s="106">
        <v>12161274447.799999</v>
      </c>
      <c r="W78" s="106">
        <v>0</v>
      </c>
      <c r="X78" s="106">
        <v>12161274447.799999</v>
      </c>
      <c r="Y78" s="106">
        <v>12159182013.799999</v>
      </c>
      <c r="Z78" s="106">
        <v>0</v>
      </c>
      <c r="AA78" s="106">
        <v>12159182013.799999</v>
      </c>
      <c r="AB78" s="106">
        <v>12160314668.6</v>
      </c>
      <c r="AC78" s="106">
        <v>0</v>
      </c>
      <c r="AD78" s="106">
        <v>12160314668.6</v>
      </c>
      <c r="AE78" s="106">
        <v>12159182013.799999</v>
      </c>
      <c r="AF78" s="106">
        <v>0</v>
      </c>
      <c r="AG78" s="106">
        <v>12159182013.799999</v>
      </c>
      <c r="AH78" s="106">
        <v>12159182013.799999</v>
      </c>
      <c r="AI78" s="106">
        <v>0</v>
      </c>
      <c r="AJ78" s="106">
        <v>12159182013.799999</v>
      </c>
      <c r="AK78" s="106">
        <v>12160314668.6</v>
      </c>
      <c r="AL78" s="106">
        <v>0</v>
      </c>
      <c r="AM78" s="106">
        <v>12160314668.6</v>
      </c>
      <c r="AN78" s="106">
        <v>108425955073.20003</v>
      </c>
      <c r="AO78" s="106">
        <v>0</v>
      </c>
      <c r="AP78" s="106">
        <v>108425955073.20003</v>
      </c>
      <c r="AQ78" s="106">
        <v>35466505248</v>
      </c>
      <c r="AR78" s="99">
        <v>0</v>
      </c>
      <c r="AS78" s="106">
        <v>35466505248</v>
      </c>
      <c r="AT78" s="106">
        <v>0</v>
      </c>
      <c r="AU78" s="99">
        <v>0</v>
      </c>
      <c r="AV78" s="99"/>
      <c r="AW78" s="106">
        <v>0</v>
      </c>
      <c r="AX78" s="106">
        <v>72958014828</v>
      </c>
      <c r="AY78" s="100">
        <v>0</v>
      </c>
      <c r="AZ78" s="106">
        <v>72958014828</v>
      </c>
      <c r="BA78" s="106">
        <v>-1434997.2000274658</v>
      </c>
    </row>
    <row r="79" spans="1:53">
      <c r="A79" s="111"/>
      <c r="B79" s="45"/>
      <c r="C79" s="55" t="s">
        <v>165</v>
      </c>
      <c r="D79" s="56"/>
      <c r="E79" s="46"/>
      <c r="F79" s="47"/>
      <c r="G79" s="47"/>
      <c r="H79" s="47"/>
      <c r="I79" s="47"/>
      <c r="J79" s="101">
        <v>1243844750</v>
      </c>
      <c r="K79" s="101">
        <v>0</v>
      </c>
      <c r="L79" s="101">
        <v>1243844750</v>
      </c>
      <c r="M79" s="101">
        <v>11034220165.6</v>
      </c>
      <c r="N79" s="101">
        <v>0</v>
      </c>
      <c r="O79" s="101">
        <v>11034220165.6</v>
      </c>
      <c r="P79" s="101">
        <v>11034220165.6</v>
      </c>
      <c r="Q79" s="101">
        <v>0</v>
      </c>
      <c r="R79" s="101">
        <v>11034220165.6</v>
      </c>
      <c r="S79" s="101">
        <v>12154220165.6</v>
      </c>
      <c r="T79" s="101">
        <v>0</v>
      </c>
      <c r="U79" s="101">
        <v>12154220165.6</v>
      </c>
      <c r="V79" s="101">
        <v>12161274447.799999</v>
      </c>
      <c r="W79" s="101">
        <v>0</v>
      </c>
      <c r="X79" s="101">
        <v>12161274447.799999</v>
      </c>
      <c r="Y79" s="101">
        <v>12159182013.799999</v>
      </c>
      <c r="Z79" s="101">
        <v>0</v>
      </c>
      <c r="AA79" s="101">
        <v>12159182013.799999</v>
      </c>
      <c r="AB79" s="101">
        <v>12160314668.6</v>
      </c>
      <c r="AC79" s="101">
        <v>0</v>
      </c>
      <c r="AD79" s="101">
        <v>12160314668.6</v>
      </c>
      <c r="AE79" s="101">
        <v>12159182013.799999</v>
      </c>
      <c r="AF79" s="101">
        <v>0</v>
      </c>
      <c r="AG79" s="101">
        <v>12159182013.799999</v>
      </c>
      <c r="AH79" s="101">
        <v>12159182013.799999</v>
      </c>
      <c r="AI79" s="101">
        <v>0</v>
      </c>
      <c r="AJ79" s="101">
        <v>12159182013.799999</v>
      </c>
      <c r="AK79" s="101">
        <v>12160314668.6</v>
      </c>
      <c r="AL79" s="101">
        <v>0</v>
      </c>
      <c r="AM79" s="101">
        <v>12160314668.6</v>
      </c>
      <c r="AN79" s="101">
        <v>108425955073.20003</v>
      </c>
      <c r="AO79" s="101">
        <v>0</v>
      </c>
      <c r="AP79" s="101">
        <v>108425955073.20003</v>
      </c>
      <c r="AQ79" s="101">
        <v>35466505248</v>
      </c>
      <c r="AR79" s="101">
        <v>0</v>
      </c>
      <c r="AS79" s="101">
        <v>35466505248</v>
      </c>
      <c r="AT79" s="101">
        <v>0</v>
      </c>
      <c r="AU79" s="101">
        <v>0</v>
      </c>
      <c r="AV79" s="101">
        <v>0</v>
      </c>
      <c r="AW79" s="101">
        <v>0</v>
      </c>
      <c r="AX79" s="101">
        <v>72958014828</v>
      </c>
      <c r="AY79" s="101">
        <v>0</v>
      </c>
      <c r="AZ79" s="101">
        <v>72958014828</v>
      </c>
      <c r="BA79" s="101">
        <v>-1434997.2000274658</v>
      </c>
    </row>
    <row r="80" spans="1:53" s="36" customFormat="1" ht="26.4">
      <c r="A80" s="225"/>
      <c r="B80" s="115" t="s">
        <v>167</v>
      </c>
      <c r="C80" s="54" t="s">
        <v>166</v>
      </c>
      <c r="D80" s="214"/>
      <c r="E80" s="51"/>
      <c r="F80" s="116"/>
      <c r="G80" s="116"/>
      <c r="H80" s="116"/>
      <c r="I80" s="116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99"/>
      <c r="AR80" s="99"/>
      <c r="AS80" s="228"/>
      <c r="AT80" s="99"/>
      <c r="AU80" s="99"/>
      <c r="AV80" s="99"/>
      <c r="AW80" s="100"/>
      <c r="AX80" s="100"/>
      <c r="AY80" s="100"/>
      <c r="AZ80" s="228"/>
      <c r="BA80" s="98"/>
    </row>
    <row r="81" spans="1:53" s="36" customFormat="1" ht="13.8">
      <c r="A81" s="225"/>
      <c r="B81" s="115"/>
      <c r="C81" s="39" t="s">
        <v>36</v>
      </c>
      <c r="D81" s="59"/>
      <c r="E81" s="50"/>
      <c r="F81" s="226"/>
      <c r="G81" s="226"/>
      <c r="H81" s="116"/>
      <c r="I81" s="116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100"/>
      <c r="AX81" s="100"/>
      <c r="AY81" s="100"/>
      <c r="AZ81" s="99"/>
      <c r="BA81" s="98"/>
    </row>
    <row r="82" spans="1:53" s="36" customFormat="1" ht="28.95" customHeight="1">
      <c r="A82" s="225"/>
      <c r="B82" s="115" t="s">
        <v>168</v>
      </c>
      <c r="C82" s="108" t="s">
        <v>169</v>
      </c>
      <c r="D82" s="214"/>
      <c r="E82" s="214" t="s">
        <v>363</v>
      </c>
      <c r="F82" s="31" t="s">
        <v>306</v>
      </c>
      <c r="G82" s="31" t="s">
        <v>328</v>
      </c>
      <c r="H82" s="31">
        <v>2024</v>
      </c>
      <c r="I82" s="31">
        <v>2030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106">
        <v>0</v>
      </c>
      <c r="S82" s="106">
        <v>3804710.4</v>
      </c>
      <c r="T82" s="106">
        <v>0</v>
      </c>
      <c r="U82" s="106">
        <v>3804710.4</v>
      </c>
      <c r="V82" s="106">
        <v>21706502.699999999</v>
      </c>
      <c r="W82" s="106">
        <v>34500000</v>
      </c>
      <c r="X82" s="106">
        <v>56206502.700000003</v>
      </c>
      <c r="Y82" s="106">
        <v>19808083.5</v>
      </c>
      <c r="Z82" s="106">
        <v>23000000</v>
      </c>
      <c r="AA82" s="106">
        <v>42808083.5</v>
      </c>
      <c r="AB82" s="106">
        <v>19808083.5</v>
      </c>
      <c r="AC82" s="106">
        <v>11500000</v>
      </c>
      <c r="AD82" s="106">
        <v>31308083.5</v>
      </c>
      <c r="AE82" s="106">
        <v>19808083.5</v>
      </c>
      <c r="AF82" s="106">
        <v>0</v>
      </c>
      <c r="AG82" s="106">
        <v>19808083.5</v>
      </c>
      <c r="AH82" s="106">
        <v>19808083.5</v>
      </c>
      <c r="AI82" s="106">
        <v>0</v>
      </c>
      <c r="AJ82" s="106">
        <v>19808083.5</v>
      </c>
      <c r="AK82" s="106">
        <v>17105155.5</v>
      </c>
      <c r="AL82" s="106">
        <v>0</v>
      </c>
      <c r="AM82" s="106">
        <v>17105155.5</v>
      </c>
      <c r="AN82" s="106">
        <v>121848702.59999999</v>
      </c>
      <c r="AO82" s="106">
        <v>69000000</v>
      </c>
      <c r="AP82" s="106">
        <v>190848702.59999999</v>
      </c>
      <c r="AQ82" s="106">
        <v>2436710</v>
      </c>
      <c r="AR82" s="99">
        <v>0</v>
      </c>
      <c r="AS82" s="106">
        <v>2436710</v>
      </c>
      <c r="AT82" s="106">
        <v>0</v>
      </c>
      <c r="AU82" s="99">
        <v>0</v>
      </c>
      <c r="AV82" s="99"/>
      <c r="AW82" s="106">
        <v>0</v>
      </c>
      <c r="AX82" s="106">
        <v>99877192</v>
      </c>
      <c r="AY82" s="100">
        <v>0</v>
      </c>
      <c r="AZ82" s="106">
        <v>99877192</v>
      </c>
      <c r="BA82" s="106">
        <v>-88534800.599999994</v>
      </c>
    </row>
    <row r="83" spans="1:53">
      <c r="A83" s="111"/>
      <c r="B83" s="45"/>
      <c r="C83" s="55" t="s">
        <v>170</v>
      </c>
      <c r="D83" s="56"/>
      <c r="E83" s="46"/>
      <c r="F83" s="47"/>
      <c r="G83" s="47"/>
      <c r="H83" s="47"/>
      <c r="I83" s="47"/>
      <c r="J83" s="101">
        <v>0</v>
      </c>
      <c r="K83" s="101">
        <v>0</v>
      </c>
      <c r="L83" s="101">
        <v>0</v>
      </c>
      <c r="M83" s="101">
        <v>0</v>
      </c>
      <c r="N83" s="101">
        <v>0</v>
      </c>
      <c r="O83" s="101">
        <v>0</v>
      </c>
      <c r="P83" s="101">
        <v>0</v>
      </c>
      <c r="Q83" s="101">
        <v>0</v>
      </c>
      <c r="R83" s="101">
        <v>0</v>
      </c>
      <c r="S83" s="101">
        <v>3804710.4</v>
      </c>
      <c r="T83" s="101">
        <v>0</v>
      </c>
      <c r="U83" s="101">
        <v>3804710.4</v>
      </c>
      <c r="V83" s="101">
        <v>21706502.699999999</v>
      </c>
      <c r="W83" s="101">
        <v>34500000</v>
      </c>
      <c r="X83" s="101">
        <v>56206502.700000003</v>
      </c>
      <c r="Y83" s="101">
        <v>19808083.5</v>
      </c>
      <c r="Z83" s="101">
        <v>23000000</v>
      </c>
      <c r="AA83" s="101">
        <v>42808083.5</v>
      </c>
      <c r="AB83" s="101">
        <v>19808083.5</v>
      </c>
      <c r="AC83" s="101">
        <v>11500000</v>
      </c>
      <c r="AD83" s="101">
        <v>31308083.5</v>
      </c>
      <c r="AE83" s="101">
        <v>19808083.5</v>
      </c>
      <c r="AF83" s="101">
        <v>0</v>
      </c>
      <c r="AG83" s="101">
        <v>19808083.5</v>
      </c>
      <c r="AH83" s="101">
        <v>19808083.5</v>
      </c>
      <c r="AI83" s="101">
        <v>0</v>
      </c>
      <c r="AJ83" s="101">
        <v>19808083.5</v>
      </c>
      <c r="AK83" s="101">
        <v>17105155.5</v>
      </c>
      <c r="AL83" s="101">
        <v>0</v>
      </c>
      <c r="AM83" s="101">
        <v>17105155.5</v>
      </c>
      <c r="AN83" s="101">
        <v>121848702.59999999</v>
      </c>
      <c r="AO83" s="101">
        <v>69000000</v>
      </c>
      <c r="AP83" s="101">
        <v>190848702.59999999</v>
      </c>
      <c r="AQ83" s="101">
        <v>2436710</v>
      </c>
      <c r="AR83" s="101">
        <v>0</v>
      </c>
      <c r="AS83" s="101">
        <v>2436710</v>
      </c>
      <c r="AT83" s="101">
        <v>0</v>
      </c>
      <c r="AU83" s="101">
        <v>0</v>
      </c>
      <c r="AV83" s="101">
        <v>0</v>
      </c>
      <c r="AW83" s="101">
        <v>0</v>
      </c>
      <c r="AX83" s="101">
        <v>99877192</v>
      </c>
      <c r="AY83" s="101">
        <v>0</v>
      </c>
      <c r="AZ83" s="101">
        <v>99877192</v>
      </c>
      <c r="BA83" s="101">
        <v>-88534800.599999994</v>
      </c>
    </row>
    <row r="84" spans="1:53" s="48" customFormat="1">
      <c r="A84" s="41"/>
      <c r="B84" s="45"/>
      <c r="C84" s="306" t="s">
        <v>171</v>
      </c>
      <c r="D84" s="307"/>
      <c r="E84" s="56"/>
      <c r="F84" s="47"/>
      <c r="G84" s="47"/>
      <c r="H84" s="47"/>
      <c r="I84" s="47"/>
      <c r="J84" s="101">
        <v>1820279738.7142859</v>
      </c>
      <c r="K84" s="101">
        <v>0</v>
      </c>
      <c r="L84" s="101">
        <v>1820279738.7142859</v>
      </c>
      <c r="M84" s="101">
        <v>14755458499.885715</v>
      </c>
      <c r="N84" s="101">
        <v>0</v>
      </c>
      <c r="O84" s="101">
        <v>14755458499.885715</v>
      </c>
      <c r="P84" s="101">
        <v>14573110690.935715</v>
      </c>
      <c r="Q84" s="101">
        <v>0</v>
      </c>
      <c r="R84" s="101">
        <v>14573110690.935715</v>
      </c>
      <c r="S84" s="101">
        <v>15526417592.835714</v>
      </c>
      <c r="T84" s="101">
        <v>0</v>
      </c>
      <c r="U84" s="101">
        <v>15526417592.835714</v>
      </c>
      <c r="V84" s="101">
        <v>15725452867.144285</v>
      </c>
      <c r="W84" s="101">
        <v>34500000</v>
      </c>
      <c r="X84" s="101">
        <v>15759952867.144285</v>
      </c>
      <c r="Y84" s="101">
        <v>15119385485.944284</v>
      </c>
      <c r="Z84" s="101">
        <v>23000000</v>
      </c>
      <c r="AA84" s="101">
        <v>15142385485.944284</v>
      </c>
      <c r="AB84" s="101">
        <v>15119639585.044285</v>
      </c>
      <c r="AC84" s="101">
        <v>11500000</v>
      </c>
      <c r="AD84" s="101">
        <v>15131139585.044285</v>
      </c>
      <c r="AE84" s="101">
        <v>15118073490.244286</v>
      </c>
      <c r="AF84" s="101">
        <v>0</v>
      </c>
      <c r="AG84" s="101">
        <v>15118073490.244286</v>
      </c>
      <c r="AH84" s="101">
        <v>15117368461.144285</v>
      </c>
      <c r="AI84" s="101">
        <v>0</v>
      </c>
      <c r="AJ84" s="101">
        <v>15117368461.144285</v>
      </c>
      <c r="AK84" s="101">
        <v>15115906187.944286</v>
      </c>
      <c r="AL84" s="101">
        <v>0</v>
      </c>
      <c r="AM84" s="101">
        <v>15115906187.944286</v>
      </c>
      <c r="AN84" s="101">
        <v>137991092599.83719</v>
      </c>
      <c r="AO84" s="101">
        <v>69000000</v>
      </c>
      <c r="AP84" s="101">
        <v>138060092599.83719</v>
      </c>
      <c r="AQ84" s="101">
        <v>46644656110</v>
      </c>
      <c r="AR84" s="101">
        <v>0</v>
      </c>
      <c r="AS84" s="101">
        <v>46644656110</v>
      </c>
      <c r="AT84" s="101">
        <v>10000000</v>
      </c>
      <c r="AU84" s="101">
        <v>0</v>
      </c>
      <c r="AV84" s="101">
        <v>0</v>
      </c>
      <c r="AW84" s="101">
        <v>10000000</v>
      </c>
      <c r="AX84" s="101">
        <v>89388430280</v>
      </c>
      <c r="AY84" s="101">
        <v>0</v>
      </c>
      <c r="AZ84" s="101">
        <v>89388430280</v>
      </c>
      <c r="BA84" s="101">
        <v>-2017006209.8371701</v>
      </c>
    </row>
    <row r="85" spans="1:53" s="48" customFormat="1">
      <c r="A85" s="41"/>
      <c r="B85" s="275" t="s">
        <v>56</v>
      </c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276"/>
      <c r="AQ85" s="276"/>
      <c r="AR85" s="276"/>
      <c r="AS85" s="276"/>
      <c r="AT85" s="276"/>
      <c r="AU85" s="276"/>
      <c r="AV85" s="276"/>
      <c r="AW85" s="276"/>
      <c r="AX85" s="276"/>
      <c r="AY85" s="276"/>
      <c r="AZ85" s="276"/>
      <c r="BA85" s="277"/>
    </row>
    <row r="86" spans="1:53" s="48" customFormat="1">
      <c r="A86" s="41"/>
      <c r="B86" s="278" t="s">
        <v>172</v>
      </c>
      <c r="C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I86" s="279"/>
      <c r="AJ86" s="279"/>
      <c r="AK86" s="279"/>
      <c r="AL86" s="279"/>
      <c r="AM86" s="279"/>
      <c r="AN86" s="279"/>
      <c r="AO86" s="279"/>
      <c r="AP86" s="279"/>
      <c r="AQ86" s="279"/>
      <c r="AR86" s="279"/>
      <c r="AS86" s="279"/>
      <c r="AT86" s="279"/>
      <c r="AU86" s="279"/>
      <c r="AV86" s="279"/>
      <c r="AW86" s="279"/>
      <c r="AX86" s="279"/>
      <c r="AY86" s="279"/>
      <c r="AZ86" s="279"/>
      <c r="BA86" s="280"/>
    </row>
    <row r="87" spans="1:53" ht="48.6" customHeight="1" thickBot="1">
      <c r="A87" s="111"/>
      <c r="B87" s="281" t="s">
        <v>391</v>
      </c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3"/>
    </row>
    <row r="88" spans="1:53" s="36" customFormat="1" ht="13.8" thickBot="1">
      <c r="A88" s="225"/>
      <c r="B88" s="286" t="s">
        <v>0</v>
      </c>
      <c r="C88" s="294" t="s">
        <v>21</v>
      </c>
      <c r="D88" s="289" t="s">
        <v>1</v>
      </c>
      <c r="E88" s="37" t="s">
        <v>22</v>
      </c>
      <c r="F88" s="297" t="s">
        <v>23</v>
      </c>
      <c r="G88" s="298"/>
      <c r="H88" s="297" t="s">
        <v>30</v>
      </c>
      <c r="I88" s="299"/>
      <c r="J88" s="259" t="s">
        <v>33</v>
      </c>
      <c r="K88" s="260"/>
      <c r="L88" s="261"/>
      <c r="M88" s="259" t="s">
        <v>34</v>
      </c>
      <c r="N88" s="260"/>
      <c r="O88" s="261"/>
      <c r="P88" s="259" t="s">
        <v>35</v>
      </c>
      <c r="Q88" s="260"/>
      <c r="R88" s="261"/>
      <c r="S88" s="259" t="s">
        <v>88</v>
      </c>
      <c r="T88" s="260"/>
      <c r="U88" s="261"/>
      <c r="V88" s="259" t="s">
        <v>89</v>
      </c>
      <c r="W88" s="260"/>
      <c r="X88" s="261"/>
      <c r="Y88" s="259" t="s">
        <v>90</v>
      </c>
      <c r="Z88" s="260"/>
      <c r="AA88" s="261"/>
      <c r="AB88" s="259" t="s">
        <v>282</v>
      </c>
      <c r="AC88" s="260"/>
      <c r="AD88" s="261"/>
      <c r="AE88" s="259" t="s">
        <v>283</v>
      </c>
      <c r="AF88" s="260"/>
      <c r="AG88" s="261"/>
      <c r="AH88" s="259" t="s">
        <v>284</v>
      </c>
      <c r="AI88" s="260"/>
      <c r="AJ88" s="261"/>
      <c r="AK88" s="259" t="s">
        <v>285</v>
      </c>
      <c r="AL88" s="260"/>
      <c r="AM88" s="261"/>
      <c r="AN88" s="259" t="s">
        <v>38</v>
      </c>
      <c r="AO88" s="260"/>
      <c r="AP88" s="261"/>
      <c r="AQ88" s="269" t="s">
        <v>20</v>
      </c>
      <c r="AR88" s="270"/>
      <c r="AS88" s="270"/>
      <c r="AT88" s="270"/>
      <c r="AU88" s="270"/>
      <c r="AV88" s="270"/>
      <c r="AW88" s="270"/>
      <c r="AX88" s="270"/>
      <c r="AY88" s="270"/>
      <c r="AZ88" s="271"/>
      <c r="BA88" s="272" t="s">
        <v>29</v>
      </c>
    </row>
    <row r="89" spans="1:53" s="36" customFormat="1" ht="13.8" thickBot="1">
      <c r="A89" s="225"/>
      <c r="B89" s="287"/>
      <c r="C89" s="295"/>
      <c r="D89" s="290"/>
      <c r="E89" s="292" t="s">
        <v>24</v>
      </c>
      <c r="F89" s="267" t="s">
        <v>25</v>
      </c>
      <c r="G89" s="267" t="s">
        <v>26</v>
      </c>
      <c r="H89" s="292" t="s">
        <v>27</v>
      </c>
      <c r="I89" s="265" t="s">
        <v>28</v>
      </c>
      <c r="J89" s="262"/>
      <c r="K89" s="263"/>
      <c r="L89" s="264"/>
      <c r="M89" s="262"/>
      <c r="N89" s="263"/>
      <c r="O89" s="264"/>
      <c r="P89" s="262"/>
      <c r="Q89" s="263"/>
      <c r="R89" s="264"/>
      <c r="S89" s="262"/>
      <c r="T89" s="263"/>
      <c r="U89" s="264"/>
      <c r="V89" s="262"/>
      <c r="W89" s="263"/>
      <c r="X89" s="264"/>
      <c r="Y89" s="262"/>
      <c r="Z89" s="263"/>
      <c r="AA89" s="264"/>
      <c r="AB89" s="262"/>
      <c r="AC89" s="263"/>
      <c r="AD89" s="264"/>
      <c r="AE89" s="262"/>
      <c r="AF89" s="263"/>
      <c r="AG89" s="264"/>
      <c r="AH89" s="262"/>
      <c r="AI89" s="263"/>
      <c r="AJ89" s="264"/>
      <c r="AK89" s="262"/>
      <c r="AL89" s="263"/>
      <c r="AM89" s="264"/>
      <c r="AN89" s="262"/>
      <c r="AO89" s="263"/>
      <c r="AP89" s="264"/>
      <c r="AQ89" s="269" t="s">
        <v>290</v>
      </c>
      <c r="AR89" s="270"/>
      <c r="AS89" s="274"/>
      <c r="AT89" s="269" t="s">
        <v>39</v>
      </c>
      <c r="AU89" s="270"/>
      <c r="AV89" s="270"/>
      <c r="AW89" s="274"/>
      <c r="AX89" s="269" t="s">
        <v>287</v>
      </c>
      <c r="AY89" s="270"/>
      <c r="AZ89" s="274"/>
      <c r="BA89" s="273"/>
    </row>
    <row r="90" spans="1:53" ht="53.4" thickBot="1">
      <c r="A90" s="111"/>
      <c r="B90" s="288"/>
      <c r="C90" s="296"/>
      <c r="D90" s="291"/>
      <c r="E90" s="293"/>
      <c r="F90" s="268"/>
      <c r="G90" s="268"/>
      <c r="H90" s="293"/>
      <c r="I90" s="266"/>
      <c r="J90" s="118" t="s">
        <v>4</v>
      </c>
      <c r="K90" s="93" t="s">
        <v>5</v>
      </c>
      <c r="L90" s="119" t="s">
        <v>8</v>
      </c>
      <c r="M90" s="118" t="s">
        <v>4</v>
      </c>
      <c r="N90" s="93" t="s">
        <v>5</v>
      </c>
      <c r="O90" s="119" t="s">
        <v>8</v>
      </c>
      <c r="P90" s="118" t="s">
        <v>4</v>
      </c>
      <c r="Q90" s="93" t="s">
        <v>5</v>
      </c>
      <c r="R90" s="119" t="s">
        <v>8</v>
      </c>
      <c r="S90" s="118" t="s">
        <v>4</v>
      </c>
      <c r="T90" s="93" t="s">
        <v>5</v>
      </c>
      <c r="U90" s="119" t="s">
        <v>8</v>
      </c>
      <c r="V90" s="118" t="s">
        <v>4</v>
      </c>
      <c r="W90" s="93" t="s">
        <v>5</v>
      </c>
      <c r="X90" s="119" t="s">
        <v>8</v>
      </c>
      <c r="Y90" s="118" t="s">
        <v>4</v>
      </c>
      <c r="Z90" s="93" t="s">
        <v>5</v>
      </c>
      <c r="AA90" s="119" t="s">
        <v>8</v>
      </c>
      <c r="AB90" s="118" t="s">
        <v>4</v>
      </c>
      <c r="AC90" s="93" t="s">
        <v>5</v>
      </c>
      <c r="AD90" s="119" t="s">
        <v>8</v>
      </c>
      <c r="AE90" s="118" t="s">
        <v>4</v>
      </c>
      <c r="AF90" s="93" t="s">
        <v>5</v>
      </c>
      <c r="AG90" s="119" t="s">
        <v>8</v>
      </c>
      <c r="AH90" s="118" t="s">
        <v>4</v>
      </c>
      <c r="AI90" s="93" t="s">
        <v>5</v>
      </c>
      <c r="AJ90" s="119" t="s">
        <v>8</v>
      </c>
      <c r="AK90" s="118" t="s">
        <v>4</v>
      </c>
      <c r="AL90" s="93" t="s">
        <v>5</v>
      </c>
      <c r="AM90" s="119" t="s">
        <v>8</v>
      </c>
      <c r="AN90" s="118" t="s">
        <v>4</v>
      </c>
      <c r="AO90" s="93" t="s">
        <v>5</v>
      </c>
      <c r="AP90" s="119" t="s">
        <v>8</v>
      </c>
      <c r="AQ90" s="118" t="s">
        <v>4</v>
      </c>
      <c r="AR90" s="93" t="s">
        <v>5</v>
      </c>
      <c r="AS90" s="119" t="s">
        <v>8</v>
      </c>
      <c r="AT90" s="94" t="s">
        <v>4</v>
      </c>
      <c r="AU90" s="95" t="s">
        <v>5</v>
      </c>
      <c r="AV90" s="96" t="s">
        <v>31</v>
      </c>
      <c r="AW90" s="96" t="s">
        <v>32</v>
      </c>
      <c r="AX90" s="118" t="s">
        <v>4</v>
      </c>
      <c r="AY90" s="93" t="s">
        <v>5</v>
      </c>
      <c r="AZ90" s="119" t="s">
        <v>8</v>
      </c>
      <c r="BA90" s="113"/>
    </row>
    <row r="91" spans="1:53" s="36" customFormat="1">
      <c r="A91" s="225"/>
      <c r="B91" s="115" t="s">
        <v>63</v>
      </c>
      <c r="C91" s="284" t="s">
        <v>173</v>
      </c>
      <c r="D91" s="285"/>
      <c r="E91" s="40"/>
      <c r="F91" s="31"/>
      <c r="G91" s="31"/>
      <c r="H91" s="229"/>
      <c r="I91" s="229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0"/>
      <c r="AW91" s="100"/>
      <c r="AX91" s="231"/>
      <c r="AY91" s="231"/>
      <c r="AZ91" s="230"/>
      <c r="BA91" s="98"/>
    </row>
    <row r="92" spans="1:53" s="36" customFormat="1" ht="13.8">
      <c r="A92" s="225"/>
      <c r="B92" s="115"/>
      <c r="C92" s="39" t="s">
        <v>36</v>
      </c>
      <c r="D92" s="59"/>
      <c r="E92" s="50"/>
      <c r="F92" s="226"/>
      <c r="G92" s="226"/>
      <c r="H92" s="226"/>
      <c r="I92" s="226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8"/>
      <c r="AS92" s="228"/>
      <c r="AT92" s="228"/>
      <c r="AU92" s="228"/>
      <c r="AV92" s="228"/>
      <c r="AW92" s="100"/>
      <c r="AX92" s="232"/>
      <c r="AY92" s="232"/>
      <c r="AZ92" s="228"/>
      <c r="BA92" s="98"/>
    </row>
    <row r="93" spans="1:53" s="49" customFormat="1" ht="277.2">
      <c r="A93" s="233"/>
      <c r="B93" s="234" t="s">
        <v>64</v>
      </c>
      <c r="C93" s="213" t="s">
        <v>174</v>
      </c>
      <c r="D93" s="221"/>
      <c r="E93" s="223" t="s">
        <v>362</v>
      </c>
      <c r="F93" s="42" t="s">
        <v>306</v>
      </c>
      <c r="G93" s="42" t="s">
        <v>329</v>
      </c>
      <c r="H93" s="116">
        <v>2021</v>
      </c>
      <c r="I93" s="116">
        <v>2025</v>
      </c>
      <c r="J93" s="106">
        <v>5160000</v>
      </c>
      <c r="K93" s="106">
        <v>467898000</v>
      </c>
      <c r="L93" s="106">
        <v>473058000</v>
      </c>
      <c r="M93" s="106">
        <v>20363694.600000001</v>
      </c>
      <c r="N93" s="106">
        <v>350809800</v>
      </c>
      <c r="O93" s="106">
        <v>371173494.60000002</v>
      </c>
      <c r="P93" s="106">
        <v>15391965.6</v>
      </c>
      <c r="Q93" s="106">
        <v>287500000</v>
      </c>
      <c r="R93" s="106">
        <v>302891965.60000002</v>
      </c>
      <c r="S93" s="106">
        <v>7179561.5999999996</v>
      </c>
      <c r="T93" s="106">
        <v>287500000</v>
      </c>
      <c r="U93" s="106">
        <v>294679561.60000002</v>
      </c>
      <c r="V93" s="106">
        <v>0</v>
      </c>
      <c r="W93" s="106">
        <v>0</v>
      </c>
      <c r="X93" s="106">
        <v>0</v>
      </c>
      <c r="Y93" s="106">
        <v>0</v>
      </c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06">
        <v>0</v>
      </c>
      <c r="AL93" s="106">
        <v>0</v>
      </c>
      <c r="AM93" s="106">
        <v>0</v>
      </c>
      <c r="AN93" s="106">
        <v>48095221.800000004</v>
      </c>
      <c r="AO93" s="106">
        <v>1393707800</v>
      </c>
      <c r="AP93" s="106">
        <v>1441803021.8</v>
      </c>
      <c r="AQ93" s="106">
        <v>20675223</v>
      </c>
      <c r="AR93" s="99">
        <v>623694516</v>
      </c>
      <c r="AS93" s="106">
        <v>644369739</v>
      </c>
      <c r="AT93" s="106">
        <v>26160000</v>
      </c>
      <c r="AU93" s="99">
        <v>632000000</v>
      </c>
      <c r="AV93" s="99" t="s">
        <v>404</v>
      </c>
      <c r="AW93" s="106">
        <v>658160000</v>
      </c>
      <c r="AX93" s="106">
        <v>0</v>
      </c>
      <c r="AY93" s="100">
        <v>0</v>
      </c>
      <c r="AZ93" s="106">
        <v>0</v>
      </c>
      <c r="BA93" s="106">
        <v>-139273282.79999995</v>
      </c>
    </row>
    <row r="94" spans="1:53" s="36" customFormat="1" ht="132">
      <c r="A94" s="225"/>
      <c r="B94" s="234" t="s">
        <v>65</v>
      </c>
      <c r="C94" s="57" t="s">
        <v>175</v>
      </c>
      <c r="D94" s="214"/>
      <c r="E94" s="214" t="s">
        <v>364</v>
      </c>
      <c r="F94" s="42" t="s">
        <v>306</v>
      </c>
      <c r="G94" s="42" t="s">
        <v>330</v>
      </c>
      <c r="H94" s="116">
        <v>2021</v>
      </c>
      <c r="I94" s="116">
        <v>2030</v>
      </c>
      <c r="J94" s="106">
        <v>0</v>
      </c>
      <c r="K94" s="106">
        <v>27451833.333333332</v>
      </c>
      <c r="L94" s="106">
        <v>27451833.333333332</v>
      </c>
      <c r="M94" s="106">
        <v>0</v>
      </c>
      <c r="N94" s="106">
        <v>99609000</v>
      </c>
      <c r="O94" s="106">
        <v>99609000</v>
      </c>
      <c r="P94" s="106">
        <v>0</v>
      </c>
      <c r="Q94" s="106">
        <v>165000000</v>
      </c>
      <c r="R94" s="106">
        <v>165000000</v>
      </c>
      <c r="S94" s="106">
        <v>0</v>
      </c>
      <c r="T94" s="106">
        <v>50000000</v>
      </c>
      <c r="U94" s="106">
        <v>50000000</v>
      </c>
      <c r="V94" s="106">
        <v>0</v>
      </c>
      <c r="W94" s="106">
        <v>0</v>
      </c>
      <c r="X94" s="106">
        <v>0</v>
      </c>
      <c r="Y94" s="106">
        <v>0</v>
      </c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06">
        <v>0</v>
      </c>
      <c r="AL94" s="106">
        <v>0</v>
      </c>
      <c r="AM94" s="106">
        <v>0</v>
      </c>
      <c r="AN94" s="106">
        <v>0</v>
      </c>
      <c r="AO94" s="106">
        <v>342060833.33333331</v>
      </c>
      <c r="AP94" s="106">
        <v>342060833.33333331</v>
      </c>
      <c r="AQ94" s="106">
        <v>0</v>
      </c>
      <c r="AR94" s="99">
        <v>105409000</v>
      </c>
      <c r="AS94" s="106">
        <v>103475666.66666667</v>
      </c>
      <c r="AT94" s="106">
        <v>0</v>
      </c>
      <c r="AU94" s="99">
        <v>238585167</v>
      </c>
      <c r="AV94" s="99" t="s">
        <v>403</v>
      </c>
      <c r="AW94" s="106">
        <v>238585167</v>
      </c>
      <c r="AX94" s="106">
        <v>0</v>
      </c>
      <c r="AY94" s="100">
        <v>0</v>
      </c>
      <c r="AZ94" s="106">
        <v>0</v>
      </c>
      <c r="BA94" s="106">
        <v>0.33333337306976318</v>
      </c>
    </row>
    <row r="95" spans="1:53" s="36" customFormat="1" ht="26.4">
      <c r="A95" s="225"/>
      <c r="B95" s="234" t="s">
        <v>66</v>
      </c>
      <c r="C95" s="108" t="s">
        <v>176</v>
      </c>
      <c r="D95" s="214"/>
      <c r="E95" s="214" t="s">
        <v>362</v>
      </c>
      <c r="F95" s="42" t="s">
        <v>306</v>
      </c>
      <c r="G95" s="42" t="s">
        <v>331</v>
      </c>
      <c r="H95" s="116">
        <v>2021</v>
      </c>
      <c r="I95" s="116">
        <v>2030</v>
      </c>
      <c r="J95" s="106">
        <v>4245179.4000000004</v>
      </c>
      <c r="K95" s="106">
        <v>0</v>
      </c>
      <c r="L95" s="106">
        <v>4245179.4000000004</v>
      </c>
      <c r="M95" s="106">
        <v>15871076.4</v>
      </c>
      <c r="N95" s="106">
        <v>0</v>
      </c>
      <c r="O95" s="106">
        <v>15871076.4</v>
      </c>
      <c r="P95" s="106">
        <v>17602117.800000001</v>
      </c>
      <c r="Q95" s="106">
        <v>0</v>
      </c>
      <c r="R95" s="106">
        <v>17602117.800000001</v>
      </c>
      <c r="S95" s="106">
        <v>18179617.800000001</v>
      </c>
      <c r="T95" s="106">
        <v>0</v>
      </c>
      <c r="U95" s="106">
        <v>18179617.800000001</v>
      </c>
      <c r="V95" s="106">
        <v>16343951.4</v>
      </c>
      <c r="W95" s="106">
        <v>0</v>
      </c>
      <c r="X95" s="106">
        <v>16343951.4</v>
      </c>
      <c r="Y95" s="106">
        <v>16517595.4</v>
      </c>
      <c r="Z95" s="106">
        <v>0</v>
      </c>
      <c r="AA95" s="106">
        <v>16517595.4</v>
      </c>
      <c r="AB95" s="106">
        <v>16699921.4</v>
      </c>
      <c r="AC95" s="106">
        <v>0</v>
      </c>
      <c r="AD95" s="106">
        <v>16699921.4</v>
      </c>
      <c r="AE95" s="106">
        <v>17695420.800000001</v>
      </c>
      <c r="AF95" s="106">
        <v>0</v>
      </c>
      <c r="AG95" s="106">
        <v>17695420.800000001</v>
      </c>
      <c r="AH95" s="106">
        <v>17092377.399999999</v>
      </c>
      <c r="AI95" s="106">
        <v>0</v>
      </c>
      <c r="AJ95" s="106">
        <v>17092377.399999999</v>
      </c>
      <c r="AK95" s="106">
        <v>17303442.399999999</v>
      </c>
      <c r="AL95" s="106">
        <v>0</v>
      </c>
      <c r="AM95" s="106">
        <v>17303442.399999999</v>
      </c>
      <c r="AN95" s="106">
        <v>157550700.20000002</v>
      </c>
      <c r="AO95" s="106">
        <v>0</v>
      </c>
      <c r="AP95" s="106">
        <v>157550700.20000002</v>
      </c>
      <c r="AQ95" s="106">
        <v>53425907.399999999</v>
      </c>
      <c r="AR95" s="99">
        <v>0</v>
      </c>
      <c r="AS95" s="106">
        <v>53425907.399999999</v>
      </c>
      <c r="AT95" s="106">
        <v>0</v>
      </c>
      <c r="AU95" s="99">
        <v>0</v>
      </c>
      <c r="AV95" s="99"/>
      <c r="AW95" s="106">
        <v>0</v>
      </c>
      <c r="AX95" s="106">
        <v>101652707</v>
      </c>
      <c r="AY95" s="100">
        <v>0</v>
      </c>
      <c r="AZ95" s="106">
        <v>101652707</v>
      </c>
      <c r="BA95" s="106">
        <v>-2472085.8000000119</v>
      </c>
    </row>
    <row r="96" spans="1:53">
      <c r="A96" s="111"/>
      <c r="B96" s="45"/>
      <c r="C96" s="55" t="s">
        <v>69</v>
      </c>
      <c r="D96" s="56"/>
      <c r="E96" s="46"/>
      <c r="F96" s="47"/>
      <c r="G96" s="47"/>
      <c r="H96" s="47"/>
      <c r="I96" s="47"/>
      <c r="J96" s="101">
        <v>9405179.4000000004</v>
      </c>
      <c r="K96" s="101">
        <v>495349833.33333331</v>
      </c>
      <c r="L96" s="101">
        <v>504755012.73333329</v>
      </c>
      <c r="M96" s="101">
        <v>36234771</v>
      </c>
      <c r="N96" s="101">
        <v>450418800</v>
      </c>
      <c r="O96" s="101">
        <v>486653571</v>
      </c>
      <c r="P96" s="101">
        <v>32994083.399999999</v>
      </c>
      <c r="Q96" s="101">
        <v>452500000</v>
      </c>
      <c r="R96" s="101">
        <v>485494083.40000004</v>
      </c>
      <c r="S96" s="101">
        <v>25359179.399999999</v>
      </c>
      <c r="T96" s="101">
        <v>337500000</v>
      </c>
      <c r="U96" s="101">
        <v>362859179.40000004</v>
      </c>
      <c r="V96" s="101">
        <v>16343951.4</v>
      </c>
      <c r="W96" s="101">
        <v>0</v>
      </c>
      <c r="X96" s="101">
        <v>16343951.4</v>
      </c>
      <c r="Y96" s="101">
        <v>16517595.4</v>
      </c>
      <c r="Z96" s="101">
        <v>0</v>
      </c>
      <c r="AA96" s="101">
        <v>16517595.4</v>
      </c>
      <c r="AB96" s="101">
        <v>16699921.4</v>
      </c>
      <c r="AC96" s="101">
        <v>0</v>
      </c>
      <c r="AD96" s="101">
        <v>16699921.4</v>
      </c>
      <c r="AE96" s="101">
        <v>17695420.800000001</v>
      </c>
      <c r="AF96" s="101">
        <v>0</v>
      </c>
      <c r="AG96" s="101">
        <v>17695420.800000001</v>
      </c>
      <c r="AH96" s="101">
        <v>17092377.399999999</v>
      </c>
      <c r="AI96" s="101">
        <v>0</v>
      </c>
      <c r="AJ96" s="101">
        <v>17092377.399999999</v>
      </c>
      <c r="AK96" s="101">
        <v>17303442.399999999</v>
      </c>
      <c r="AL96" s="101">
        <v>0</v>
      </c>
      <c r="AM96" s="101">
        <v>17303442.399999999</v>
      </c>
      <c r="AN96" s="101">
        <v>205645922.00000003</v>
      </c>
      <c r="AO96" s="101">
        <v>1735768633.3333333</v>
      </c>
      <c r="AP96" s="101">
        <v>1941414555.3333333</v>
      </c>
      <c r="AQ96" s="101">
        <v>72167797.066666663</v>
      </c>
      <c r="AR96" s="101">
        <v>729103516</v>
      </c>
      <c r="AS96" s="101">
        <v>801271313.0666666</v>
      </c>
      <c r="AT96" s="101">
        <v>14367417</v>
      </c>
      <c r="AU96" s="101">
        <v>882377750</v>
      </c>
      <c r="AV96" s="101">
        <v>0</v>
      </c>
      <c r="AW96" s="102">
        <v>896745167</v>
      </c>
      <c r="AX96" s="102">
        <v>101652707</v>
      </c>
      <c r="AY96" s="102">
        <v>0</v>
      </c>
      <c r="AZ96" s="101">
        <v>101652707</v>
      </c>
      <c r="BA96" s="101">
        <v>-141745368.26666659</v>
      </c>
    </row>
    <row r="97" spans="1:53" s="36" customFormat="1" ht="39.6">
      <c r="A97" s="225"/>
      <c r="B97" s="234" t="s">
        <v>77</v>
      </c>
      <c r="C97" s="57" t="s">
        <v>177</v>
      </c>
      <c r="D97" s="214"/>
      <c r="E97" s="42"/>
      <c r="F97" s="31"/>
      <c r="G97" s="31"/>
      <c r="H97" s="31"/>
      <c r="I97" s="31"/>
      <c r="J97" s="99"/>
      <c r="K97" s="99"/>
      <c r="L97" s="228"/>
      <c r="M97" s="99"/>
      <c r="N97" s="99"/>
      <c r="O97" s="228"/>
      <c r="P97" s="99"/>
      <c r="Q97" s="99"/>
      <c r="R97" s="228"/>
      <c r="S97" s="99"/>
      <c r="T97" s="99"/>
      <c r="U97" s="228"/>
      <c r="V97" s="99"/>
      <c r="W97" s="99"/>
      <c r="X97" s="228"/>
      <c r="Y97" s="99"/>
      <c r="Z97" s="99"/>
      <c r="AA97" s="228"/>
      <c r="AB97" s="99"/>
      <c r="AC97" s="99"/>
      <c r="AD97" s="228"/>
      <c r="AE97" s="99"/>
      <c r="AF97" s="99"/>
      <c r="AG97" s="228"/>
      <c r="AH97" s="99"/>
      <c r="AI97" s="99"/>
      <c r="AJ97" s="228"/>
      <c r="AK97" s="99"/>
      <c r="AL97" s="99"/>
      <c r="AM97" s="228"/>
      <c r="AN97" s="99"/>
      <c r="AO97" s="99"/>
      <c r="AP97" s="228"/>
      <c r="AQ97" s="99"/>
      <c r="AR97" s="99"/>
      <c r="AS97" s="228"/>
      <c r="AT97" s="99"/>
      <c r="AU97" s="99"/>
      <c r="AV97" s="99"/>
      <c r="AW97" s="100"/>
      <c r="AX97" s="100"/>
      <c r="AY97" s="100"/>
      <c r="AZ97" s="228"/>
      <c r="BA97" s="98"/>
    </row>
    <row r="98" spans="1:53" s="36" customFormat="1" ht="13.8">
      <c r="A98" s="225"/>
      <c r="B98" s="115"/>
      <c r="C98" s="39" t="s">
        <v>36</v>
      </c>
      <c r="D98" s="59"/>
      <c r="E98" s="50"/>
      <c r="F98" s="226"/>
      <c r="G98" s="226"/>
      <c r="H98" s="226"/>
      <c r="I98" s="226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100"/>
      <c r="AX98" s="232"/>
      <c r="AY98" s="232"/>
      <c r="AZ98" s="228"/>
      <c r="BA98" s="98"/>
    </row>
    <row r="99" spans="1:53" s="36" customFormat="1" ht="145.19999999999999">
      <c r="A99" s="225"/>
      <c r="B99" s="58" t="s">
        <v>67</v>
      </c>
      <c r="C99" s="57" t="s">
        <v>178</v>
      </c>
      <c r="D99" s="214"/>
      <c r="E99" s="214" t="s">
        <v>365</v>
      </c>
      <c r="F99" s="42" t="s">
        <v>306</v>
      </c>
      <c r="G99" s="42" t="s">
        <v>318</v>
      </c>
      <c r="H99" s="116">
        <v>2021</v>
      </c>
      <c r="I99" s="116">
        <v>2030</v>
      </c>
      <c r="J99" s="106">
        <v>119856333.75</v>
      </c>
      <c r="K99" s="106">
        <v>0</v>
      </c>
      <c r="L99" s="106">
        <v>119856333.75</v>
      </c>
      <c r="M99" s="106">
        <v>1108460202.55</v>
      </c>
      <c r="N99" s="106">
        <v>0</v>
      </c>
      <c r="O99" s="106">
        <v>1108460202.55</v>
      </c>
      <c r="P99" s="106">
        <v>1131779671.25</v>
      </c>
      <c r="Q99" s="106">
        <v>0</v>
      </c>
      <c r="R99" s="106">
        <v>1131779671.25</v>
      </c>
      <c r="S99" s="106">
        <v>1164067554</v>
      </c>
      <c r="T99" s="106">
        <v>0</v>
      </c>
      <c r="U99" s="106">
        <v>1164067554</v>
      </c>
      <c r="V99" s="106">
        <v>1200067554</v>
      </c>
      <c r="W99" s="106">
        <v>0</v>
      </c>
      <c r="X99" s="106">
        <v>1200067554</v>
      </c>
      <c r="Y99" s="106">
        <v>1238067554</v>
      </c>
      <c r="Z99" s="106">
        <v>0</v>
      </c>
      <c r="AA99" s="106">
        <v>1238067554</v>
      </c>
      <c r="AB99" s="106">
        <v>1276067554</v>
      </c>
      <c r="AC99" s="106">
        <v>0</v>
      </c>
      <c r="AD99" s="106">
        <v>1276067554</v>
      </c>
      <c r="AE99" s="106">
        <v>1318067554</v>
      </c>
      <c r="AF99" s="106">
        <v>0</v>
      </c>
      <c r="AG99" s="106">
        <v>1318067554</v>
      </c>
      <c r="AH99" s="106">
        <v>1361067554</v>
      </c>
      <c r="AI99" s="106">
        <v>0</v>
      </c>
      <c r="AJ99" s="106">
        <v>1361067554</v>
      </c>
      <c r="AK99" s="106">
        <v>1407067554</v>
      </c>
      <c r="AL99" s="106">
        <v>0</v>
      </c>
      <c r="AM99" s="106">
        <v>1407067554</v>
      </c>
      <c r="AN99" s="106">
        <v>11324569085.549999</v>
      </c>
      <c r="AO99" s="106">
        <v>0</v>
      </c>
      <c r="AP99" s="106">
        <v>11324569085.549999</v>
      </c>
      <c r="AQ99" s="106">
        <v>3507879762</v>
      </c>
      <c r="AR99" s="99">
        <v>0</v>
      </c>
      <c r="AS99" s="106">
        <v>3507879762</v>
      </c>
      <c r="AT99" s="106">
        <v>10000000</v>
      </c>
      <c r="AU99" s="99">
        <v>0</v>
      </c>
      <c r="AV99" s="99" t="s">
        <v>398</v>
      </c>
      <c r="AW99" s="106">
        <v>10000000</v>
      </c>
      <c r="AX99" s="106">
        <v>7800405324</v>
      </c>
      <c r="AY99" s="100">
        <v>0</v>
      </c>
      <c r="AZ99" s="106">
        <v>7800405324</v>
      </c>
      <c r="BA99" s="106">
        <v>-6283999.5499992371</v>
      </c>
    </row>
    <row r="100" spans="1:53" s="36" customFormat="1" ht="52.8">
      <c r="A100" s="225"/>
      <c r="B100" s="58" t="s">
        <v>68</v>
      </c>
      <c r="C100" s="59" t="s">
        <v>179</v>
      </c>
      <c r="D100" s="214"/>
      <c r="E100" s="214" t="s">
        <v>366</v>
      </c>
      <c r="F100" s="42" t="s">
        <v>306</v>
      </c>
      <c r="G100" s="42" t="s">
        <v>332</v>
      </c>
      <c r="H100" s="116">
        <v>2021</v>
      </c>
      <c r="I100" s="116">
        <v>2030</v>
      </c>
      <c r="J100" s="106">
        <v>2629314597.5</v>
      </c>
      <c r="K100" s="106">
        <v>448178834</v>
      </c>
      <c r="L100" s="106">
        <v>3077493431.5</v>
      </c>
      <c r="M100" s="106">
        <v>4353869239.5</v>
      </c>
      <c r="N100" s="106">
        <v>1586663050</v>
      </c>
      <c r="O100" s="106">
        <v>5940532289.5</v>
      </c>
      <c r="P100" s="106">
        <v>4456758239.5</v>
      </c>
      <c r="Q100" s="106">
        <v>2515294950</v>
      </c>
      <c r="R100" s="106">
        <v>6972053189.5</v>
      </c>
      <c r="S100" s="106">
        <v>4551979742.8999996</v>
      </c>
      <c r="T100" s="106">
        <v>2616273000</v>
      </c>
      <c r="U100" s="106">
        <v>7168252742.8999996</v>
      </c>
      <c r="V100" s="106">
        <v>4572779742.8999996</v>
      </c>
      <c r="W100" s="106">
        <v>500026900</v>
      </c>
      <c r="X100" s="106">
        <v>5072806642.8999996</v>
      </c>
      <c r="Y100" s="106">
        <v>4594619742.8999996</v>
      </c>
      <c r="Z100" s="106">
        <v>0</v>
      </c>
      <c r="AA100" s="106">
        <v>4594619742.8999996</v>
      </c>
      <c r="AB100" s="106">
        <v>4617551742.8999996</v>
      </c>
      <c r="AC100" s="106">
        <v>0</v>
      </c>
      <c r="AD100" s="106">
        <v>4617551742.8999996</v>
      </c>
      <c r="AE100" s="106">
        <v>4641630242.8999996</v>
      </c>
      <c r="AF100" s="106">
        <v>0</v>
      </c>
      <c r="AG100" s="106">
        <v>4641630242.8999996</v>
      </c>
      <c r="AH100" s="106">
        <v>4666912842.8999996</v>
      </c>
      <c r="AI100" s="106">
        <v>0</v>
      </c>
      <c r="AJ100" s="106">
        <v>4666912842.8999996</v>
      </c>
      <c r="AK100" s="106">
        <v>4693459542.8999996</v>
      </c>
      <c r="AL100" s="106">
        <v>0</v>
      </c>
      <c r="AM100" s="106">
        <v>4693459542.8999996</v>
      </c>
      <c r="AN100" s="106">
        <v>43778875676.800003</v>
      </c>
      <c r="AO100" s="106">
        <v>7666436734</v>
      </c>
      <c r="AP100" s="106">
        <v>51445312410.800003</v>
      </c>
      <c r="AQ100" s="106">
        <v>15921652504.400002</v>
      </c>
      <c r="AR100" s="99">
        <v>4402502651</v>
      </c>
      <c r="AS100" s="106">
        <v>20324155155.400002</v>
      </c>
      <c r="AT100" s="106">
        <v>1991400000</v>
      </c>
      <c r="AU100" s="99"/>
      <c r="AV100" s="99" t="s">
        <v>402</v>
      </c>
      <c r="AW100" s="106">
        <v>1991400000</v>
      </c>
      <c r="AX100" s="106">
        <v>28221759858.899998</v>
      </c>
      <c r="AY100" s="100"/>
      <c r="AZ100" s="106">
        <v>28221759858.899998</v>
      </c>
      <c r="BA100" s="106">
        <v>-907997396.5</v>
      </c>
    </row>
    <row r="101" spans="1:53" s="36" customFormat="1" ht="39.6">
      <c r="A101" s="225"/>
      <c r="B101" s="58" t="s">
        <v>181</v>
      </c>
      <c r="C101" s="59" t="s">
        <v>180</v>
      </c>
      <c r="D101" s="214"/>
      <c r="E101" s="214" t="s">
        <v>367</v>
      </c>
      <c r="F101" s="42" t="s">
        <v>306</v>
      </c>
      <c r="G101" s="42" t="s">
        <v>333</v>
      </c>
      <c r="H101" s="116">
        <v>2022</v>
      </c>
      <c r="I101" s="116">
        <v>2025</v>
      </c>
      <c r="J101" s="106">
        <v>0</v>
      </c>
      <c r="K101" s="106">
        <v>0</v>
      </c>
      <c r="L101" s="106">
        <v>0</v>
      </c>
      <c r="M101" s="106">
        <v>550506.9</v>
      </c>
      <c r="N101" s="106">
        <v>0</v>
      </c>
      <c r="O101" s="106">
        <v>550506.9</v>
      </c>
      <c r="P101" s="106">
        <v>572106.9</v>
      </c>
      <c r="Q101" s="106">
        <v>0</v>
      </c>
      <c r="R101" s="106">
        <v>572106.9</v>
      </c>
      <c r="S101" s="106">
        <v>277520.7</v>
      </c>
      <c r="T101" s="106">
        <v>0</v>
      </c>
      <c r="U101" s="106">
        <v>277520.7</v>
      </c>
      <c r="V101" s="106">
        <v>0</v>
      </c>
      <c r="W101" s="106">
        <v>0</v>
      </c>
      <c r="X101" s="106">
        <v>0</v>
      </c>
      <c r="Y101" s="106">
        <v>0</v>
      </c>
      <c r="Z101" s="106">
        <v>0</v>
      </c>
      <c r="AA101" s="106">
        <v>0</v>
      </c>
      <c r="AB101" s="106">
        <v>0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0</v>
      </c>
      <c r="AJ101" s="106">
        <v>0</v>
      </c>
      <c r="AK101" s="106">
        <v>0</v>
      </c>
      <c r="AL101" s="106">
        <v>0</v>
      </c>
      <c r="AM101" s="106">
        <v>0</v>
      </c>
      <c r="AN101" s="106">
        <v>1400134.5</v>
      </c>
      <c r="AO101" s="106">
        <v>0</v>
      </c>
      <c r="AP101" s="106">
        <v>1400134.5</v>
      </c>
      <c r="AQ101" s="106">
        <v>488135</v>
      </c>
      <c r="AR101" s="99">
        <v>0</v>
      </c>
      <c r="AS101" s="106">
        <v>488135</v>
      </c>
      <c r="AT101" s="106">
        <v>0</v>
      </c>
      <c r="AU101" s="99"/>
      <c r="AV101" s="99"/>
      <c r="AW101" s="106">
        <v>0</v>
      </c>
      <c r="AX101" s="106">
        <v>0</v>
      </c>
      <c r="AY101" s="100">
        <v>0</v>
      </c>
      <c r="AZ101" s="106">
        <v>0</v>
      </c>
      <c r="BA101" s="106">
        <v>-911999.5</v>
      </c>
    </row>
    <row r="102" spans="1:53">
      <c r="A102" s="111"/>
      <c r="B102" s="45"/>
      <c r="C102" s="55" t="s">
        <v>78</v>
      </c>
      <c r="D102" s="56"/>
      <c r="E102" s="46"/>
      <c r="F102" s="47"/>
      <c r="G102" s="47"/>
      <c r="H102" s="47"/>
      <c r="I102" s="47"/>
      <c r="J102" s="101">
        <v>2749170931.25</v>
      </c>
      <c r="K102" s="101">
        <v>448178834</v>
      </c>
      <c r="L102" s="101">
        <v>3197349765.25</v>
      </c>
      <c r="M102" s="101">
        <v>5462879948.9499998</v>
      </c>
      <c r="N102" s="101">
        <v>1586663050</v>
      </c>
      <c r="O102" s="101">
        <v>7049542998.9499998</v>
      </c>
      <c r="P102" s="101">
        <v>5589110017.6499996</v>
      </c>
      <c r="Q102" s="101">
        <v>2515294950</v>
      </c>
      <c r="R102" s="101">
        <v>8104404967.6499996</v>
      </c>
      <c r="S102" s="101">
        <v>5716324817.5999994</v>
      </c>
      <c r="T102" s="101">
        <v>2616273000</v>
      </c>
      <c r="U102" s="101">
        <v>8332597817.5999994</v>
      </c>
      <c r="V102" s="101">
        <v>5772847296.8999996</v>
      </c>
      <c r="W102" s="101">
        <v>500026900</v>
      </c>
      <c r="X102" s="101">
        <v>6272874196.8999996</v>
      </c>
      <c r="Y102" s="101">
        <v>5832687296.8999996</v>
      </c>
      <c r="Z102" s="101">
        <v>0</v>
      </c>
      <c r="AA102" s="101">
        <v>5832687296.8999996</v>
      </c>
      <c r="AB102" s="101">
        <v>5893619296.8999996</v>
      </c>
      <c r="AC102" s="101">
        <v>0</v>
      </c>
      <c r="AD102" s="101">
        <v>5893619296.8999996</v>
      </c>
      <c r="AE102" s="101">
        <v>5959697796.8999996</v>
      </c>
      <c r="AF102" s="101">
        <v>0</v>
      </c>
      <c r="AG102" s="101">
        <v>5959697796.8999996</v>
      </c>
      <c r="AH102" s="101">
        <v>6027980396.8999996</v>
      </c>
      <c r="AI102" s="101">
        <v>0</v>
      </c>
      <c r="AJ102" s="101">
        <v>6027980396.8999996</v>
      </c>
      <c r="AK102" s="101">
        <v>6100527096.8999996</v>
      </c>
      <c r="AL102" s="101">
        <v>0</v>
      </c>
      <c r="AM102" s="101">
        <v>6100527096.8999996</v>
      </c>
      <c r="AN102" s="101">
        <v>55104844896.850006</v>
      </c>
      <c r="AO102" s="101">
        <v>7666436734</v>
      </c>
      <c r="AP102" s="101">
        <v>62771281630.850006</v>
      </c>
      <c r="AQ102" s="101">
        <v>19430020401.400002</v>
      </c>
      <c r="AR102" s="101">
        <v>4402502651</v>
      </c>
      <c r="AS102" s="101">
        <v>23832523052.400002</v>
      </c>
      <c r="AT102" s="101">
        <v>2001400000</v>
      </c>
      <c r="AU102" s="101">
        <v>0</v>
      </c>
      <c r="AV102" s="101">
        <v>0</v>
      </c>
      <c r="AW102" s="101">
        <v>2001400000</v>
      </c>
      <c r="AX102" s="101">
        <v>36022165182.899994</v>
      </c>
      <c r="AY102" s="101">
        <v>0</v>
      </c>
      <c r="AZ102" s="101">
        <v>36022165182.899994</v>
      </c>
      <c r="BA102" s="101">
        <v>-915193395.54999924</v>
      </c>
    </row>
    <row r="103" spans="1:53" s="36" customFormat="1" ht="26.4">
      <c r="A103" s="225"/>
      <c r="B103" s="58" t="s">
        <v>70</v>
      </c>
      <c r="C103" s="59" t="s">
        <v>182</v>
      </c>
      <c r="D103" s="214"/>
      <c r="E103" s="31"/>
      <c r="F103" s="31"/>
      <c r="G103" s="31"/>
      <c r="H103" s="31"/>
      <c r="I103" s="226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8"/>
      <c r="AP103" s="228"/>
      <c r="AQ103" s="228"/>
      <c r="AR103" s="228"/>
      <c r="AS103" s="228"/>
      <c r="AT103" s="228"/>
      <c r="AU103" s="228"/>
      <c r="AV103" s="228"/>
      <c r="AW103" s="100">
        <v>0</v>
      </c>
      <c r="AX103" s="232"/>
      <c r="AY103" s="232"/>
      <c r="AZ103" s="228"/>
      <c r="BA103" s="98">
        <v>0</v>
      </c>
    </row>
    <row r="104" spans="1:53" s="36" customFormat="1" ht="13.8">
      <c r="A104" s="225"/>
      <c r="B104" s="115"/>
      <c r="C104" s="39" t="s">
        <v>36</v>
      </c>
      <c r="D104" s="59"/>
      <c r="E104" s="50"/>
      <c r="F104" s="226"/>
      <c r="G104" s="226"/>
      <c r="H104" s="226"/>
      <c r="I104" s="226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8"/>
      <c r="AT104" s="228"/>
      <c r="AU104" s="228"/>
      <c r="AV104" s="228"/>
      <c r="AW104" s="100"/>
      <c r="AX104" s="232"/>
      <c r="AY104" s="232"/>
      <c r="AZ104" s="228"/>
      <c r="BA104" s="98"/>
    </row>
    <row r="105" spans="1:53" s="36" customFormat="1" ht="39.6">
      <c r="A105" s="225"/>
      <c r="B105" s="58" t="s">
        <v>71</v>
      </c>
      <c r="C105" s="244" t="s">
        <v>183</v>
      </c>
      <c r="D105" s="214"/>
      <c r="E105" s="214" t="s">
        <v>365</v>
      </c>
      <c r="F105" s="42" t="s">
        <v>306</v>
      </c>
      <c r="G105" s="42" t="s">
        <v>334</v>
      </c>
      <c r="H105" s="116">
        <v>2021</v>
      </c>
      <c r="I105" s="116">
        <v>2026</v>
      </c>
      <c r="J105" s="106">
        <v>3160570240.5999999</v>
      </c>
      <c r="K105" s="106">
        <v>0</v>
      </c>
      <c r="L105" s="106">
        <v>3160570240.5999999</v>
      </c>
      <c r="M105" s="106">
        <v>21418435538.849998</v>
      </c>
      <c r="N105" s="106">
        <v>0</v>
      </c>
      <c r="O105" s="106">
        <v>21418435538.849998</v>
      </c>
      <c r="P105" s="106">
        <v>22178116795.200001</v>
      </c>
      <c r="Q105" s="106">
        <v>0</v>
      </c>
      <c r="R105" s="106">
        <v>22178116795.200001</v>
      </c>
      <c r="S105" s="106">
        <v>23075477033.099998</v>
      </c>
      <c r="T105" s="106">
        <v>0</v>
      </c>
      <c r="U105" s="106">
        <v>23075477033.099998</v>
      </c>
      <c r="V105" s="106">
        <v>23615380126.200001</v>
      </c>
      <c r="W105" s="106">
        <v>0</v>
      </c>
      <c r="X105" s="106">
        <v>23615380126.200001</v>
      </c>
      <c r="Y105" s="106">
        <v>23586914982.599998</v>
      </c>
      <c r="Z105" s="106">
        <v>0</v>
      </c>
      <c r="AA105" s="106">
        <v>23586914982.599998</v>
      </c>
      <c r="AB105" s="106">
        <v>23825615886</v>
      </c>
      <c r="AC105" s="106">
        <v>0</v>
      </c>
      <c r="AD105" s="106">
        <v>23825615886</v>
      </c>
      <c r="AE105" s="106">
        <v>24065615886</v>
      </c>
      <c r="AF105" s="106">
        <v>0</v>
      </c>
      <c r="AG105" s="106">
        <v>24065615886</v>
      </c>
      <c r="AH105" s="106">
        <v>24305615886</v>
      </c>
      <c r="AI105" s="106">
        <v>0</v>
      </c>
      <c r="AJ105" s="106">
        <v>24305615886</v>
      </c>
      <c r="AK105" s="106">
        <v>24305615886</v>
      </c>
      <c r="AL105" s="106">
        <v>0</v>
      </c>
      <c r="AM105" s="106">
        <v>24305615886</v>
      </c>
      <c r="AN105" s="106">
        <v>213537358260.54999</v>
      </c>
      <c r="AO105" s="106">
        <v>0</v>
      </c>
      <c r="AP105" s="106">
        <v>213537358260.54999</v>
      </c>
      <c r="AQ105" s="106">
        <v>67129493610</v>
      </c>
      <c r="AR105" s="228">
        <v>0</v>
      </c>
      <c r="AS105" s="106">
        <v>67129493610</v>
      </c>
      <c r="AT105" s="106">
        <v>0</v>
      </c>
      <c r="AU105" s="228">
        <v>0</v>
      </c>
      <c r="AV105" s="228"/>
      <c r="AW105" s="106">
        <v>0</v>
      </c>
      <c r="AX105" s="106">
        <v>132904758654</v>
      </c>
      <c r="AY105" s="232">
        <v>0</v>
      </c>
      <c r="AZ105" s="106">
        <v>132904758654</v>
      </c>
      <c r="BA105" s="106">
        <v>-13503105996.549988</v>
      </c>
    </row>
    <row r="106" spans="1:53" s="36" customFormat="1" ht="26.4">
      <c r="A106" s="225"/>
      <c r="B106" s="58" t="s">
        <v>186</v>
      </c>
      <c r="C106" s="238" t="s">
        <v>184</v>
      </c>
      <c r="D106" s="214"/>
      <c r="E106" s="214" t="s">
        <v>355</v>
      </c>
      <c r="F106" s="42" t="s">
        <v>306</v>
      </c>
      <c r="G106" s="42" t="s">
        <v>335</v>
      </c>
      <c r="H106" s="116">
        <v>2022</v>
      </c>
      <c r="I106" s="116">
        <v>2030</v>
      </c>
      <c r="J106" s="106">
        <v>4300276</v>
      </c>
      <c r="K106" s="106">
        <v>0</v>
      </c>
      <c r="L106" s="106">
        <v>4300276</v>
      </c>
      <c r="M106" s="106">
        <v>27276060</v>
      </c>
      <c r="N106" s="106">
        <v>0</v>
      </c>
      <c r="O106" s="106">
        <v>27276060</v>
      </c>
      <c r="P106" s="106">
        <v>27576060</v>
      </c>
      <c r="Q106" s="106">
        <v>0</v>
      </c>
      <c r="R106" s="106">
        <v>27576060</v>
      </c>
      <c r="S106" s="106">
        <v>27891060</v>
      </c>
      <c r="T106" s="106">
        <v>0</v>
      </c>
      <c r="U106" s="106">
        <v>27891060</v>
      </c>
      <c r="V106" s="106">
        <v>28222060</v>
      </c>
      <c r="W106" s="106">
        <v>0</v>
      </c>
      <c r="X106" s="106">
        <v>28222060</v>
      </c>
      <c r="Y106" s="106">
        <v>28569060</v>
      </c>
      <c r="Z106" s="106">
        <v>0</v>
      </c>
      <c r="AA106" s="106">
        <v>28569060</v>
      </c>
      <c r="AB106" s="106">
        <v>28934060</v>
      </c>
      <c r="AC106" s="106">
        <v>0</v>
      </c>
      <c r="AD106" s="106">
        <v>28934060</v>
      </c>
      <c r="AE106" s="106">
        <v>29317060</v>
      </c>
      <c r="AF106" s="106">
        <v>0</v>
      </c>
      <c r="AG106" s="106">
        <v>29317060</v>
      </c>
      <c r="AH106" s="106">
        <v>24061444</v>
      </c>
      <c r="AI106" s="106">
        <v>0</v>
      </c>
      <c r="AJ106" s="106">
        <v>24061444</v>
      </c>
      <c r="AK106" s="106">
        <v>30141060</v>
      </c>
      <c r="AL106" s="106">
        <v>0</v>
      </c>
      <c r="AM106" s="106">
        <v>30141060</v>
      </c>
      <c r="AN106" s="106">
        <v>256288200</v>
      </c>
      <c r="AO106" s="106">
        <v>0</v>
      </c>
      <c r="AP106" s="106">
        <v>256288200</v>
      </c>
      <c r="AQ106" s="106">
        <v>87043456</v>
      </c>
      <c r="AR106" s="228">
        <v>0</v>
      </c>
      <c r="AS106" s="106">
        <v>87043456</v>
      </c>
      <c r="AT106" s="106">
        <v>0</v>
      </c>
      <c r="AU106" s="228">
        <v>0</v>
      </c>
      <c r="AV106" s="228"/>
      <c r="AW106" s="106">
        <v>0</v>
      </c>
      <c r="AX106" s="106">
        <v>169244744</v>
      </c>
      <c r="AY106" s="232">
        <v>0</v>
      </c>
      <c r="AZ106" s="106">
        <v>169244744</v>
      </c>
      <c r="BA106" s="106">
        <v>0</v>
      </c>
    </row>
    <row r="107" spans="1:53" s="36" customFormat="1" ht="26.4">
      <c r="A107" s="225"/>
      <c r="B107" s="58" t="s">
        <v>187</v>
      </c>
      <c r="C107" s="41" t="s">
        <v>185</v>
      </c>
      <c r="D107" s="214"/>
      <c r="E107" s="214" t="s">
        <v>305</v>
      </c>
      <c r="F107" s="42" t="s">
        <v>306</v>
      </c>
      <c r="G107" s="42" t="s">
        <v>336</v>
      </c>
      <c r="H107" s="116">
        <v>2021</v>
      </c>
      <c r="I107" s="116">
        <v>2030</v>
      </c>
      <c r="J107" s="106">
        <v>832562.1</v>
      </c>
      <c r="K107" s="106">
        <v>0</v>
      </c>
      <c r="L107" s="106">
        <v>832562.1</v>
      </c>
      <c r="M107" s="106">
        <v>1015564.86</v>
      </c>
      <c r="N107" s="106">
        <v>0</v>
      </c>
      <c r="O107" s="106">
        <v>1015564.86</v>
      </c>
      <c r="P107" s="106">
        <v>1015564.86</v>
      </c>
      <c r="Q107" s="106">
        <v>0</v>
      </c>
      <c r="R107" s="106">
        <v>1015564.86</v>
      </c>
      <c r="S107" s="106">
        <v>1015564.86</v>
      </c>
      <c r="T107" s="106">
        <v>0</v>
      </c>
      <c r="U107" s="106">
        <v>1015564.86</v>
      </c>
      <c r="V107" s="106">
        <v>1015564.86</v>
      </c>
      <c r="W107" s="106">
        <v>0</v>
      </c>
      <c r="X107" s="106">
        <v>1015564.86</v>
      </c>
      <c r="Y107" s="106">
        <v>832562.1</v>
      </c>
      <c r="Z107" s="106">
        <v>0</v>
      </c>
      <c r="AA107" s="106">
        <v>832562.1</v>
      </c>
      <c r="AB107" s="106">
        <v>832562.1</v>
      </c>
      <c r="AC107" s="106">
        <v>0</v>
      </c>
      <c r="AD107" s="106">
        <v>832562.1</v>
      </c>
      <c r="AE107" s="106">
        <v>832562.1</v>
      </c>
      <c r="AF107" s="106">
        <v>0</v>
      </c>
      <c r="AG107" s="106">
        <v>832562.1</v>
      </c>
      <c r="AH107" s="106">
        <v>832562.1</v>
      </c>
      <c r="AI107" s="106">
        <v>0</v>
      </c>
      <c r="AJ107" s="106">
        <v>832562.1</v>
      </c>
      <c r="AK107" s="106">
        <v>832562.1</v>
      </c>
      <c r="AL107" s="106">
        <v>0</v>
      </c>
      <c r="AM107" s="106">
        <v>832562.1</v>
      </c>
      <c r="AN107" s="106">
        <v>9057632.0399999991</v>
      </c>
      <c r="AO107" s="106">
        <v>0</v>
      </c>
      <c r="AP107" s="106">
        <v>9057632.0399999991</v>
      </c>
      <c r="AQ107" s="106">
        <v>3735257</v>
      </c>
      <c r="AR107" s="228">
        <v>0</v>
      </c>
      <c r="AS107" s="106">
        <v>3735257</v>
      </c>
      <c r="AT107" s="106">
        <v>0</v>
      </c>
      <c r="AU107" s="228">
        <v>0</v>
      </c>
      <c r="AV107" s="228"/>
      <c r="AW107" s="106">
        <v>0</v>
      </c>
      <c r="AX107" s="106">
        <v>5130375</v>
      </c>
      <c r="AY107" s="232">
        <v>0</v>
      </c>
      <c r="AZ107" s="106">
        <v>5130375</v>
      </c>
      <c r="BA107" s="106">
        <v>-192000.03999999911</v>
      </c>
    </row>
    <row r="108" spans="1:53">
      <c r="A108" s="111"/>
      <c r="B108" s="45"/>
      <c r="C108" s="55" t="s">
        <v>79</v>
      </c>
      <c r="D108" s="56"/>
      <c r="E108" s="46"/>
      <c r="F108" s="47"/>
      <c r="G108" s="47"/>
      <c r="H108" s="47"/>
      <c r="I108" s="47"/>
      <c r="J108" s="101">
        <v>3165703078.6999998</v>
      </c>
      <c r="K108" s="101">
        <v>0</v>
      </c>
      <c r="L108" s="101">
        <v>3165703078.6999998</v>
      </c>
      <c r="M108" s="101">
        <v>21446727163.709999</v>
      </c>
      <c r="N108" s="101">
        <v>0</v>
      </c>
      <c r="O108" s="101">
        <v>21446727163.709999</v>
      </c>
      <c r="P108" s="101">
        <v>22206708420.060001</v>
      </c>
      <c r="Q108" s="101">
        <v>0</v>
      </c>
      <c r="R108" s="101">
        <v>22206708420.060001</v>
      </c>
      <c r="S108" s="101">
        <v>23104383657.959999</v>
      </c>
      <c r="T108" s="101">
        <v>0</v>
      </c>
      <c r="U108" s="101">
        <v>23104383657.959999</v>
      </c>
      <c r="V108" s="101">
        <v>23644617751.060001</v>
      </c>
      <c r="W108" s="101">
        <v>0</v>
      </c>
      <c r="X108" s="101">
        <v>23644617751.060001</v>
      </c>
      <c r="Y108" s="101">
        <v>23616316604.699997</v>
      </c>
      <c r="Z108" s="101">
        <v>0</v>
      </c>
      <c r="AA108" s="101">
        <v>23616316604.699997</v>
      </c>
      <c r="AB108" s="101">
        <v>23855382508.099998</v>
      </c>
      <c r="AC108" s="101">
        <v>0</v>
      </c>
      <c r="AD108" s="101">
        <v>23855382508.099998</v>
      </c>
      <c r="AE108" s="101">
        <v>24095765508.099998</v>
      </c>
      <c r="AF108" s="101">
        <v>0</v>
      </c>
      <c r="AG108" s="101">
        <v>24095765508.099998</v>
      </c>
      <c r="AH108" s="101">
        <v>24330509892.099998</v>
      </c>
      <c r="AI108" s="101">
        <v>0</v>
      </c>
      <c r="AJ108" s="101">
        <v>24330509892.099998</v>
      </c>
      <c r="AK108" s="101">
        <v>24336589508.099998</v>
      </c>
      <c r="AL108" s="101">
        <v>0</v>
      </c>
      <c r="AM108" s="101">
        <v>24336589508.099998</v>
      </c>
      <c r="AN108" s="101">
        <v>213802704092.59</v>
      </c>
      <c r="AO108" s="101">
        <v>0</v>
      </c>
      <c r="AP108" s="101">
        <v>213802704092.59</v>
      </c>
      <c r="AQ108" s="101">
        <v>67220272323</v>
      </c>
      <c r="AR108" s="101">
        <v>0</v>
      </c>
      <c r="AS108" s="101">
        <v>67220272323</v>
      </c>
      <c r="AT108" s="101">
        <v>0</v>
      </c>
      <c r="AU108" s="101">
        <v>0</v>
      </c>
      <c r="AV108" s="101">
        <v>0</v>
      </c>
      <c r="AW108" s="101">
        <v>0</v>
      </c>
      <c r="AX108" s="101">
        <v>133079133773</v>
      </c>
      <c r="AY108" s="101">
        <v>0</v>
      </c>
      <c r="AZ108" s="101">
        <v>133079133773</v>
      </c>
      <c r="BA108" s="101">
        <v>-13503297996.589989</v>
      </c>
    </row>
    <row r="109" spans="1:53" s="48" customFormat="1">
      <c r="A109" s="41"/>
      <c r="B109" s="45"/>
      <c r="C109" s="306" t="s">
        <v>86</v>
      </c>
      <c r="D109" s="307"/>
      <c r="E109" s="56"/>
      <c r="F109" s="47"/>
      <c r="G109" s="47"/>
      <c r="H109" s="47"/>
      <c r="I109" s="47"/>
      <c r="J109" s="101">
        <v>5924279189.3499994</v>
      </c>
      <c r="K109" s="101">
        <v>943528667.33333325</v>
      </c>
      <c r="L109" s="101">
        <v>6867807856.6833334</v>
      </c>
      <c r="M109" s="101">
        <v>26945841883.66</v>
      </c>
      <c r="N109" s="101">
        <v>2037081850</v>
      </c>
      <c r="O109" s="101">
        <v>28982923733.66</v>
      </c>
      <c r="P109" s="101">
        <v>27828812521.110001</v>
      </c>
      <c r="Q109" s="101">
        <v>2967794950</v>
      </c>
      <c r="R109" s="101">
        <v>30796607471.110001</v>
      </c>
      <c r="S109" s="101">
        <v>28846067654.959999</v>
      </c>
      <c r="T109" s="101">
        <v>2953773000</v>
      </c>
      <c r="U109" s="101">
        <v>31799840654.959999</v>
      </c>
      <c r="V109" s="101">
        <v>29433808999.360001</v>
      </c>
      <c r="W109" s="101">
        <v>500026900</v>
      </c>
      <c r="X109" s="101">
        <v>29933835899.360001</v>
      </c>
      <c r="Y109" s="101">
        <v>29465521497</v>
      </c>
      <c r="Z109" s="101">
        <v>0</v>
      </c>
      <c r="AA109" s="101">
        <v>29465521497</v>
      </c>
      <c r="AB109" s="101">
        <v>29765701726.400002</v>
      </c>
      <c r="AC109" s="101">
        <v>0</v>
      </c>
      <c r="AD109" s="101">
        <v>29765701726.400002</v>
      </c>
      <c r="AE109" s="101">
        <v>30073158725.799999</v>
      </c>
      <c r="AF109" s="101">
        <v>0</v>
      </c>
      <c r="AG109" s="101">
        <v>30073158725.799999</v>
      </c>
      <c r="AH109" s="101">
        <v>30375582666.400002</v>
      </c>
      <c r="AI109" s="101">
        <v>0</v>
      </c>
      <c r="AJ109" s="101">
        <v>30375582666.400002</v>
      </c>
      <c r="AK109" s="101">
        <v>30454420047.400002</v>
      </c>
      <c r="AL109" s="101">
        <v>0</v>
      </c>
      <c r="AM109" s="101">
        <v>30454420047.400002</v>
      </c>
      <c r="AN109" s="101">
        <v>269113194911.44</v>
      </c>
      <c r="AO109" s="101">
        <v>9402205367.333334</v>
      </c>
      <c r="AP109" s="101">
        <v>278515400278.77332</v>
      </c>
      <c r="AQ109" s="101">
        <v>86722460521.46666</v>
      </c>
      <c r="AR109" s="101">
        <v>5131606167</v>
      </c>
      <c r="AS109" s="101">
        <v>91854066688.46666</v>
      </c>
      <c r="AT109" s="101">
        <v>2015767417</v>
      </c>
      <c r="AU109" s="101">
        <v>882377750</v>
      </c>
      <c r="AV109" s="101">
        <v>0</v>
      </c>
      <c r="AW109" s="101">
        <v>2898145167</v>
      </c>
      <c r="AX109" s="101">
        <v>169202951662.89999</v>
      </c>
      <c r="AY109" s="101">
        <v>0</v>
      </c>
      <c r="AZ109" s="101">
        <v>169202951662.89999</v>
      </c>
      <c r="BA109" s="101">
        <v>-14560236760.406654</v>
      </c>
    </row>
    <row r="110" spans="1:53" s="48" customFormat="1">
      <c r="A110" s="41"/>
      <c r="B110" s="275" t="s">
        <v>72</v>
      </c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  <c r="AJ110" s="276"/>
      <c r="AK110" s="276"/>
      <c r="AL110" s="276"/>
      <c r="AM110" s="276"/>
      <c r="AN110" s="276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6"/>
      <c r="AY110" s="276"/>
      <c r="AZ110" s="276"/>
      <c r="BA110" s="277"/>
    </row>
    <row r="111" spans="1:53" s="48" customFormat="1">
      <c r="A111" s="41"/>
      <c r="B111" s="278" t="s">
        <v>188</v>
      </c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279"/>
      <c r="AB111" s="279"/>
      <c r="AC111" s="279"/>
      <c r="AD111" s="279"/>
      <c r="AE111" s="279"/>
      <c r="AF111" s="279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279"/>
      <c r="AT111" s="279"/>
      <c r="AU111" s="279"/>
      <c r="AV111" s="279"/>
      <c r="AW111" s="279"/>
      <c r="AX111" s="279"/>
      <c r="AY111" s="279"/>
      <c r="AZ111" s="279"/>
      <c r="BA111" s="280"/>
    </row>
    <row r="112" spans="1:53" ht="48.6" customHeight="1" thickBot="1">
      <c r="A112" s="111"/>
      <c r="B112" s="281" t="s">
        <v>392</v>
      </c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3"/>
    </row>
    <row r="113" spans="1:53" s="36" customFormat="1" ht="13.8" thickBot="1">
      <c r="A113" s="225"/>
      <c r="B113" s="286" t="s">
        <v>0</v>
      </c>
      <c r="C113" s="294" t="s">
        <v>21</v>
      </c>
      <c r="D113" s="289" t="s">
        <v>1</v>
      </c>
      <c r="E113" s="37" t="s">
        <v>22</v>
      </c>
      <c r="F113" s="297" t="s">
        <v>23</v>
      </c>
      <c r="G113" s="298"/>
      <c r="H113" s="297" t="s">
        <v>30</v>
      </c>
      <c r="I113" s="299"/>
      <c r="J113" s="259" t="s">
        <v>33</v>
      </c>
      <c r="K113" s="260"/>
      <c r="L113" s="261"/>
      <c r="M113" s="259" t="s">
        <v>34</v>
      </c>
      <c r="N113" s="260"/>
      <c r="O113" s="261"/>
      <c r="P113" s="259" t="s">
        <v>35</v>
      </c>
      <c r="Q113" s="260"/>
      <c r="R113" s="261"/>
      <c r="S113" s="259" t="s">
        <v>88</v>
      </c>
      <c r="T113" s="260"/>
      <c r="U113" s="261"/>
      <c r="V113" s="259" t="s">
        <v>89</v>
      </c>
      <c r="W113" s="260"/>
      <c r="X113" s="261"/>
      <c r="Y113" s="259" t="s">
        <v>90</v>
      </c>
      <c r="Z113" s="260"/>
      <c r="AA113" s="261"/>
      <c r="AB113" s="259" t="s">
        <v>282</v>
      </c>
      <c r="AC113" s="260"/>
      <c r="AD113" s="261"/>
      <c r="AE113" s="259" t="s">
        <v>283</v>
      </c>
      <c r="AF113" s="260"/>
      <c r="AG113" s="261"/>
      <c r="AH113" s="259" t="s">
        <v>284</v>
      </c>
      <c r="AI113" s="260"/>
      <c r="AJ113" s="261"/>
      <c r="AK113" s="259" t="s">
        <v>285</v>
      </c>
      <c r="AL113" s="260"/>
      <c r="AM113" s="261"/>
      <c r="AN113" s="259" t="s">
        <v>38</v>
      </c>
      <c r="AO113" s="260"/>
      <c r="AP113" s="261"/>
      <c r="AQ113" s="269" t="s">
        <v>20</v>
      </c>
      <c r="AR113" s="270"/>
      <c r="AS113" s="270"/>
      <c r="AT113" s="270"/>
      <c r="AU113" s="270"/>
      <c r="AV113" s="270"/>
      <c r="AW113" s="270"/>
      <c r="AX113" s="270"/>
      <c r="AY113" s="270"/>
      <c r="AZ113" s="271"/>
      <c r="BA113" s="272" t="s">
        <v>29</v>
      </c>
    </row>
    <row r="114" spans="1:53" s="36" customFormat="1" ht="13.8" thickBot="1">
      <c r="A114" s="225"/>
      <c r="B114" s="287"/>
      <c r="C114" s="295"/>
      <c r="D114" s="290"/>
      <c r="E114" s="292" t="s">
        <v>24</v>
      </c>
      <c r="F114" s="267" t="s">
        <v>25</v>
      </c>
      <c r="G114" s="267" t="s">
        <v>26</v>
      </c>
      <c r="H114" s="292" t="s">
        <v>27</v>
      </c>
      <c r="I114" s="265" t="s">
        <v>28</v>
      </c>
      <c r="J114" s="262"/>
      <c r="K114" s="263"/>
      <c r="L114" s="264"/>
      <c r="M114" s="262"/>
      <c r="N114" s="263"/>
      <c r="O114" s="264"/>
      <c r="P114" s="262"/>
      <c r="Q114" s="263"/>
      <c r="R114" s="264"/>
      <c r="S114" s="262"/>
      <c r="T114" s="263"/>
      <c r="U114" s="264"/>
      <c r="V114" s="262"/>
      <c r="W114" s="263"/>
      <c r="X114" s="264"/>
      <c r="Y114" s="262"/>
      <c r="Z114" s="263"/>
      <c r="AA114" s="264"/>
      <c r="AB114" s="262"/>
      <c r="AC114" s="263"/>
      <c r="AD114" s="264"/>
      <c r="AE114" s="262"/>
      <c r="AF114" s="263"/>
      <c r="AG114" s="264"/>
      <c r="AH114" s="262"/>
      <c r="AI114" s="263"/>
      <c r="AJ114" s="264"/>
      <c r="AK114" s="262"/>
      <c r="AL114" s="263"/>
      <c r="AM114" s="264"/>
      <c r="AN114" s="262"/>
      <c r="AO114" s="263"/>
      <c r="AP114" s="264"/>
      <c r="AQ114" s="269" t="s">
        <v>290</v>
      </c>
      <c r="AR114" s="270"/>
      <c r="AS114" s="274"/>
      <c r="AT114" s="269" t="s">
        <v>39</v>
      </c>
      <c r="AU114" s="270"/>
      <c r="AV114" s="270"/>
      <c r="AW114" s="274"/>
      <c r="AX114" s="269" t="s">
        <v>287</v>
      </c>
      <c r="AY114" s="270"/>
      <c r="AZ114" s="274"/>
      <c r="BA114" s="273"/>
    </row>
    <row r="115" spans="1:53" ht="53.4" thickBot="1">
      <c r="A115" s="111"/>
      <c r="B115" s="288"/>
      <c r="C115" s="296"/>
      <c r="D115" s="291"/>
      <c r="E115" s="293"/>
      <c r="F115" s="268"/>
      <c r="G115" s="268"/>
      <c r="H115" s="293"/>
      <c r="I115" s="266"/>
      <c r="J115" s="118" t="s">
        <v>4</v>
      </c>
      <c r="K115" s="93" t="s">
        <v>5</v>
      </c>
      <c r="L115" s="119" t="s">
        <v>8</v>
      </c>
      <c r="M115" s="118" t="s">
        <v>4</v>
      </c>
      <c r="N115" s="93" t="s">
        <v>5</v>
      </c>
      <c r="O115" s="119" t="s">
        <v>8</v>
      </c>
      <c r="P115" s="118" t="s">
        <v>4</v>
      </c>
      <c r="Q115" s="93" t="s">
        <v>5</v>
      </c>
      <c r="R115" s="119" t="s">
        <v>8</v>
      </c>
      <c r="S115" s="118" t="s">
        <v>4</v>
      </c>
      <c r="T115" s="93" t="s">
        <v>5</v>
      </c>
      <c r="U115" s="119" t="s">
        <v>8</v>
      </c>
      <c r="V115" s="118" t="s">
        <v>4</v>
      </c>
      <c r="W115" s="93" t="s">
        <v>5</v>
      </c>
      <c r="X115" s="119" t="s">
        <v>8</v>
      </c>
      <c r="Y115" s="118" t="s">
        <v>4</v>
      </c>
      <c r="Z115" s="93" t="s">
        <v>5</v>
      </c>
      <c r="AA115" s="119" t="s">
        <v>8</v>
      </c>
      <c r="AB115" s="118" t="s">
        <v>4</v>
      </c>
      <c r="AC115" s="93" t="s">
        <v>5</v>
      </c>
      <c r="AD115" s="119" t="s">
        <v>8</v>
      </c>
      <c r="AE115" s="118" t="s">
        <v>4</v>
      </c>
      <c r="AF115" s="93" t="s">
        <v>5</v>
      </c>
      <c r="AG115" s="119" t="s">
        <v>8</v>
      </c>
      <c r="AH115" s="118" t="s">
        <v>4</v>
      </c>
      <c r="AI115" s="93" t="s">
        <v>5</v>
      </c>
      <c r="AJ115" s="119" t="s">
        <v>8</v>
      </c>
      <c r="AK115" s="118" t="s">
        <v>4</v>
      </c>
      <c r="AL115" s="93" t="s">
        <v>5</v>
      </c>
      <c r="AM115" s="119" t="s">
        <v>8</v>
      </c>
      <c r="AN115" s="118" t="s">
        <v>4</v>
      </c>
      <c r="AO115" s="93" t="s">
        <v>5</v>
      </c>
      <c r="AP115" s="119" t="s">
        <v>8</v>
      </c>
      <c r="AQ115" s="118" t="s">
        <v>4</v>
      </c>
      <c r="AR115" s="93" t="s">
        <v>5</v>
      </c>
      <c r="AS115" s="119" t="s">
        <v>8</v>
      </c>
      <c r="AT115" s="94" t="s">
        <v>4</v>
      </c>
      <c r="AU115" s="95" t="s">
        <v>5</v>
      </c>
      <c r="AV115" s="96" t="s">
        <v>31</v>
      </c>
      <c r="AW115" s="96" t="s">
        <v>32</v>
      </c>
      <c r="AX115" s="118" t="s">
        <v>4</v>
      </c>
      <c r="AY115" s="93" t="s">
        <v>5</v>
      </c>
      <c r="AZ115" s="119" t="s">
        <v>8</v>
      </c>
      <c r="BA115" s="113"/>
    </row>
    <row r="116" spans="1:53" s="36" customFormat="1" ht="30.6" customHeight="1">
      <c r="A116" s="225"/>
      <c r="B116" s="115" t="s">
        <v>73</v>
      </c>
      <c r="C116" s="120" t="s">
        <v>189</v>
      </c>
      <c r="D116" s="248"/>
      <c r="E116" s="40"/>
      <c r="F116" s="31"/>
      <c r="G116" s="31"/>
      <c r="H116" s="229"/>
      <c r="I116" s="229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  <c r="AV116" s="230"/>
      <c r="AW116" s="100"/>
      <c r="AX116" s="231"/>
      <c r="AY116" s="231"/>
      <c r="AZ116" s="230"/>
      <c r="BA116" s="98"/>
    </row>
    <row r="117" spans="1:53" ht="13.8">
      <c r="A117" s="111"/>
      <c r="B117" s="115"/>
      <c r="C117" s="39" t="s">
        <v>36</v>
      </c>
      <c r="D117" s="59"/>
      <c r="E117" s="50"/>
      <c r="F117" s="226"/>
      <c r="G117" s="226"/>
      <c r="H117" s="226"/>
      <c r="I117" s="226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100"/>
      <c r="AX117" s="100"/>
      <c r="AY117" s="100"/>
      <c r="AZ117" s="99"/>
      <c r="BA117" s="98"/>
    </row>
    <row r="118" spans="1:53" ht="66">
      <c r="A118" s="111"/>
      <c r="B118" s="60" t="s">
        <v>74</v>
      </c>
      <c r="C118" s="109" t="s">
        <v>190</v>
      </c>
      <c r="D118" s="214"/>
      <c r="E118" s="214" t="s">
        <v>305</v>
      </c>
      <c r="F118" s="42" t="s">
        <v>306</v>
      </c>
      <c r="G118" s="42" t="s">
        <v>337</v>
      </c>
      <c r="H118" s="116">
        <v>2021</v>
      </c>
      <c r="I118" s="116">
        <v>2025</v>
      </c>
      <c r="J118" s="106">
        <v>8622585.2142857146</v>
      </c>
      <c r="K118" s="106">
        <v>200000000</v>
      </c>
      <c r="L118" s="106">
        <v>208622585.2142857</v>
      </c>
      <c r="M118" s="106">
        <v>8622585.2142857146</v>
      </c>
      <c r="N118" s="106">
        <v>700000000</v>
      </c>
      <c r="O118" s="106">
        <v>708622585.21428573</v>
      </c>
      <c r="P118" s="106">
        <v>8622585.2142857146</v>
      </c>
      <c r="Q118" s="106">
        <v>0</v>
      </c>
      <c r="R118" s="106">
        <v>8622585.2142857146</v>
      </c>
      <c r="S118" s="106">
        <v>2080800</v>
      </c>
      <c r="T118" s="106">
        <v>0</v>
      </c>
      <c r="U118" s="106">
        <v>2080800</v>
      </c>
      <c r="V118" s="106">
        <v>2080800</v>
      </c>
      <c r="W118" s="106">
        <v>0</v>
      </c>
      <c r="X118" s="106">
        <v>2080800</v>
      </c>
      <c r="Y118" s="106">
        <v>2080800</v>
      </c>
      <c r="Z118" s="106">
        <v>0</v>
      </c>
      <c r="AA118" s="106">
        <v>2080800</v>
      </c>
      <c r="AB118" s="106">
        <v>2080800</v>
      </c>
      <c r="AC118" s="106">
        <v>0</v>
      </c>
      <c r="AD118" s="106">
        <v>2080800</v>
      </c>
      <c r="AE118" s="106">
        <v>2080800</v>
      </c>
      <c r="AF118" s="106">
        <v>0</v>
      </c>
      <c r="AG118" s="106">
        <v>2080800</v>
      </c>
      <c r="AH118" s="106">
        <v>2080800</v>
      </c>
      <c r="AI118" s="106">
        <v>0</v>
      </c>
      <c r="AJ118" s="106">
        <v>2080800</v>
      </c>
      <c r="AK118" s="106">
        <v>2080800</v>
      </c>
      <c r="AL118" s="106">
        <v>0</v>
      </c>
      <c r="AM118" s="106">
        <v>2080800</v>
      </c>
      <c r="AN118" s="106">
        <v>40433355.642857142</v>
      </c>
      <c r="AO118" s="106">
        <v>900000000</v>
      </c>
      <c r="AP118" s="106">
        <v>940433355.64285719</v>
      </c>
      <c r="AQ118" s="106">
        <v>19625355.642857142</v>
      </c>
      <c r="AR118" s="99">
        <v>0</v>
      </c>
      <c r="AS118" s="106">
        <v>19625355.642857142</v>
      </c>
      <c r="AT118" s="106">
        <v>2080800</v>
      </c>
      <c r="AU118" s="99">
        <v>900000000</v>
      </c>
      <c r="AV118" s="99" t="s">
        <v>401</v>
      </c>
      <c r="AW118" s="106">
        <v>902080800</v>
      </c>
      <c r="AX118" s="106">
        <v>0</v>
      </c>
      <c r="AY118" s="100">
        <v>0</v>
      </c>
      <c r="AZ118" s="106">
        <v>0</v>
      </c>
      <c r="BA118" s="106">
        <v>-18727200</v>
      </c>
    </row>
    <row r="119" spans="1:53" ht="52.8">
      <c r="A119" s="111"/>
      <c r="B119" s="60" t="s">
        <v>75</v>
      </c>
      <c r="C119" s="57" t="s">
        <v>191</v>
      </c>
      <c r="D119" s="214"/>
      <c r="E119" s="214" t="s">
        <v>368</v>
      </c>
      <c r="F119" s="42" t="s">
        <v>306</v>
      </c>
      <c r="G119" s="42" t="s">
        <v>338</v>
      </c>
      <c r="H119" s="116">
        <v>2021</v>
      </c>
      <c r="I119" s="116">
        <v>2025</v>
      </c>
      <c r="J119" s="106">
        <v>0</v>
      </c>
      <c r="K119" s="106">
        <v>23000000</v>
      </c>
      <c r="L119" s="106">
        <v>23000000</v>
      </c>
      <c r="M119" s="106">
        <v>416780919</v>
      </c>
      <c r="N119" s="106">
        <v>27232000</v>
      </c>
      <c r="O119" s="106">
        <v>444012919</v>
      </c>
      <c r="P119" s="106">
        <v>416780919</v>
      </c>
      <c r="Q119" s="106">
        <v>15732000</v>
      </c>
      <c r="R119" s="106">
        <v>432512919</v>
      </c>
      <c r="S119" s="106">
        <v>416780919</v>
      </c>
      <c r="T119" s="106">
        <v>15732000</v>
      </c>
      <c r="U119" s="106">
        <v>432512919</v>
      </c>
      <c r="V119" s="106">
        <v>416780919</v>
      </c>
      <c r="W119" s="106">
        <v>224911250</v>
      </c>
      <c r="X119" s="106">
        <v>641692169</v>
      </c>
      <c r="Y119" s="106">
        <v>0</v>
      </c>
      <c r="Z119" s="106">
        <v>0</v>
      </c>
      <c r="AA119" s="106">
        <v>0</v>
      </c>
      <c r="AB119" s="106">
        <v>0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0</v>
      </c>
      <c r="AJ119" s="106">
        <v>0</v>
      </c>
      <c r="AK119" s="106">
        <v>0</v>
      </c>
      <c r="AL119" s="106">
        <v>0</v>
      </c>
      <c r="AM119" s="106">
        <v>0</v>
      </c>
      <c r="AN119" s="106">
        <v>1667123676</v>
      </c>
      <c r="AO119" s="106">
        <v>306607250</v>
      </c>
      <c r="AP119" s="106">
        <v>1973730926</v>
      </c>
      <c r="AQ119" s="106">
        <v>1250342757</v>
      </c>
      <c r="AR119" s="99">
        <v>43092000</v>
      </c>
      <c r="AS119" s="106">
        <v>1293434757</v>
      </c>
      <c r="AT119" s="106">
        <v>0</v>
      </c>
      <c r="AU119" s="99">
        <v>33000000</v>
      </c>
      <c r="AV119" s="99" t="s">
        <v>400</v>
      </c>
      <c r="AW119" s="106">
        <v>33000000</v>
      </c>
      <c r="AX119" s="106">
        <v>416780919</v>
      </c>
      <c r="AY119" s="100">
        <v>195575000</v>
      </c>
      <c r="AZ119" s="106">
        <v>612355919</v>
      </c>
      <c r="BA119" s="106">
        <v>-34940250</v>
      </c>
    </row>
    <row r="120" spans="1:53" ht="26.4">
      <c r="A120" s="111"/>
      <c r="B120" s="60" t="s">
        <v>76</v>
      </c>
      <c r="C120" s="109" t="s">
        <v>192</v>
      </c>
      <c r="D120" s="214"/>
      <c r="E120" s="214" t="s">
        <v>362</v>
      </c>
      <c r="F120" s="42" t="s">
        <v>306</v>
      </c>
      <c r="G120" s="42" t="s">
        <v>339</v>
      </c>
      <c r="H120" s="116">
        <v>2022</v>
      </c>
      <c r="I120" s="116">
        <v>2025</v>
      </c>
      <c r="J120" s="106">
        <v>0</v>
      </c>
      <c r="K120" s="106">
        <v>0</v>
      </c>
      <c r="L120" s="106">
        <v>0</v>
      </c>
      <c r="M120" s="106">
        <v>5529909.7371428572</v>
      </c>
      <c r="N120" s="106">
        <v>0</v>
      </c>
      <c r="O120" s="106">
        <v>5529909.7371428572</v>
      </c>
      <c r="P120" s="106">
        <v>5529909.7371428572</v>
      </c>
      <c r="Q120" s="106">
        <v>0</v>
      </c>
      <c r="R120" s="106">
        <v>5529909.7371428572</v>
      </c>
      <c r="S120" s="106">
        <v>5529909.7371428572</v>
      </c>
      <c r="T120" s="106">
        <v>0</v>
      </c>
      <c r="U120" s="106">
        <v>5529909.7371428572</v>
      </c>
      <c r="V120" s="106">
        <v>5529909.7371428572</v>
      </c>
      <c r="W120" s="106">
        <v>0</v>
      </c>
      <c r="X120" s="106">
        <v>5529909.7371428572</v>
      </c>
      <c r="Y120" s="106">
        <v>0</v>
      </c>
      <c r="Z120" s="106">
        <v>0</v>
      </c>
      <c r="AA120" s="106">
        <v>0</v>
      </c>
      <c r="AB120" s="106">
        <v>0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0</v>
      </c>
      <c r="AJ120" s="106">
        <v>0</v>
      </c>
      <c r="AK120" s="106">
        <v>0</v>
      </c>
      <c r="AL120" s="106">
        <v>0</v>
      </c>
      <c r="AM120" s="106">
        <v>0</v>
      </c>
      <c r="AN120" s="106">
        <v>22119638.948571429</v>
      </c>
      <c r="AO120" s="106">
        <v>0</v>
      </c>
      <c r="AP120" s="106">
        <v>22119638.948571429</v>
      </c>
      <c r="AQ120" s="106">
        <v>2412929.2114285715</v>
      </c>
      <c r="AR120" s="99">
        <v>0</v>
      </c>
      <c r="AS120" s="106">
        <v>2412929.2114285715</v>
      </c>
      <c r="AT120" s="106">
        <v>0</v>
      </c>
      <c r="AU120" s="99">
        <v>0</v>
      </c>
      <c r="AV120" s="99"/>
      <c r="AW120" s="106">
        <v>0</v>
      </c>
      <c r="AX120" s="106">
        <v>804309.73714285716</v>
      </c>
      <c r="AY120" s="100">
        <v>0</v>
      </c>
      <c r="AZ120" s="106">
        <v>804309.73714285716</v>
      </c>
      <c r="BA120" s="106">
        <v>-18902400</v>
      </c>
    </row>
    <row r="121" spans="1:53">
      <c r="A121" s="111"/>
      <c r="B121" s="45"/>
      <c r="C121" s="55" t="s">
        <v>83</v>
      </c>
      <c r="D121" s="56"/>
      <c r="E121" s="46"/>
      <c r="F121" s="47"/>
      <c r="G121" s="47"/>
      <c r="H121" s="47"/>
      <c r="I121" s="47"/>
      <c r="J121" s="101">
        <v>8622585.2142857146</v>
      </c>
      <c r="K121" s="101">
        <v>223000000</v>
      </c>
      <c r="L121" s="101">
        <v>231622585.2142857</v>
      </c>
      <c r="M121" s="101">
        <v>430933413.95142859</v>
      </c>
      <c r="N121" s="101">
        <v>727232000</v>
      </c>
      <c r="O121" s="101">
        <v>1158165413.9514287</v>
      </c>
      <c r="P121" s="101">
        <v>430933413.95142859</v>
      </c>
      <c r="Q121" s="101">
        <v>15732000</v>
      </c>
      <c r="R121" s="101">
        <v>446665413.95142859</v>
      </c>
      <c r="S121" s="101">
        <v>424391628.73714286</v>
      </c>
      <c r="T121" s="101">
        <v>15732000</v>
      </c>
      <c r="U121" s="101">
        <v>440123628.73714286</v>
      </c>
      <c r="V121" s="101">
        <v>424391628.73714286</v>
      </c>
      <c r="W121" s="101">
        <v>224911250</v>
      </c>
      <c r="X121" s="101">
        <v>649302878.7371428</v>
      </c>
      <c r="Y121" s="101">
        <v>2080800</v>
      </c>
      <c r="Z121" s="101">
        <v>0</v>
      </c>
      <c r="AA121" s="101">
        <v>2080800</v>
      </c>
      <c r="AB121" s="101">
        <v>2080800</v>
      </c>
      <c r="AC121" s="101">
        <v>0</v>
      </c>
      <c r="AD121" s="101">
        <v>2080800</v>
      </c>
      <c r="AE121" s="101">
        <v>2080800</v>
      </c>
      <c r="AF121" s="101">
        <v>0</v>
      </c>
      <c r="AG121" s="101">
        <v>2080800</v>
      </c>
      <c r="AH121" s="101">
        <v>2080800</v>
      </c>
      <c r="AI121" s="101">
        <v>0</v>
      </c>
      <c r="AJ121" s="101">
        <v>2080800</v>
      </c>
      <c r="AK121" s="101">
        <v>2080800</v>
      </c>
      <c r="AL121" s="101">
        <v>0</v>
      </c>
      <c r="AM121" s="101">
        <v>2080800</v>
      </c>
      <c r="AN121" s="101">
        <v>1729676670.5914285</v>
      </c>
      <c r="AO121" s="101">
        <v>1206607250</v>
      </c>
      <c r="AP121" s="101">
        <v>2936283920.5914283</v>
      </c>
      <c r="AQ121" s="101">
        <v>1272381041.8542857</v>
      </c>
      <c r="AR121" s="101">
        <v>43092000</v>
      </c>
      <c r="AS121" s="101">
        <v>1315473041.8542857</v>
      </c>
      <c r="AT121" s="101">
        <v>2080800</v>
      </c>
      <c r="AU121" s="101">
        <v>933000000</v>
      </c>
      <c r="AV121" s="101">
        <v>0</v>
      </c>
      <c r="AW121" s="101">
        <v>935080800</v>
      </c>
      <c r="AX121" s="101">
        <v>417585228.73714286</v>
      </c>
      <c r="AY121" s="101">
        <v>195575000</v>
      </c>
      <c r="AZ121" s="101">
        <v>613160228.7371428</v>
      </c>
      <c r="BA121" s="101">
        <v>-72569850</v>
      </c>
    </row>
    <row r="122" spans="1:53" s="36" customFormat="1" ht="46.95" customHeight="1">
      <c r="A122" s="225"/>
      <c r="B122" s="115" t="s">
        <v>194</v>
      </c>
      <c r="C122" s="213" t="s">
        <v>193</v>
      </c>
      <c r="D122" s="249"/>
      <c r="E122" s="40"/>
      <c r="F122" s="31"/>
      <c r="G122" s="31"/>
      <c r="H122" s="229"/>
      <c r="I122" s="229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100"/>
      <c r="AX122" s="231"/>
      <c r="AY122" s="231"/>
      <c r="AZ122" s="230"/>
      <c r="BA122" s="98"/>
    </row>
    <row r="123" spans="1:53" ht="13.8">
      <c r="A123" s="111"/>
      <c r="B123" s="115"/>
      <c r="C123" s="39" t="s">
        <v>36</v>
      </c>
      <c r="D123" s="59"/>
      <c r="E123" s="50"/>
      <c r="F123" s="226"/>
      <c r="G123" s="226"/>
      <c r="H123" s="226"/>
      <c r="I123" s="226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100"/>
      <c r="AX123" s="100"/>
      <c r="AY123" s="100"/>
      <c r="AZ123" s="99"/>
      <c r="BA123" s="98"/>
    </row>
    <row r="124" spans="1:53" ht="39.6">
      <c r="A124" s="111"/>
      <c r="B124" s="60" t="s">
        <v>196</v>
      </c>
      <c r="C124" s="109" t="s">
        <v>195</v>
      </c>
      <c r="D124" s="214"/>
      <c r="E124" s="214" t="s">
        <v>369</v>
      </c>
      <c r="F124" s="42" t="s">
        <v>306</v>
      </c>
      <c r="G124" s="42" t="s">
        <v>340</v>
      </c>
      <c r="H124" s="116">
        <v>2021</v>
      </c>
      <c r="I124" s="116">
        <v>2030</v>
      </c>
      <c r="J124" s="106">
        <v>473568545.62380958</v>
      </c>
      <c r="K124" s="106">
        <v>0</v>
      </c>
      <c r="L124" s="106">
        <v>473568545.62380958</v>
      </c>
      <c r="M124" s="106">
        <v>2425319921.742857</v>
      </c>
      <c r="N124" s="106">
        <v>0</v>
      </c>
      <c r="O124" s="106">
        <v>2425319921.742857</v>
      </c>
      <c r="P124" s="106">
        <v>2425319921.742857</v>
      </c>
      <c r="Q124" s="106">
        <v>143750000</v>
      </c>
      <c r="R124" s="106">
        <v>2569069921.742857</v>
      </c>
      <c r="S124" s="106">
        <v>2426731524.9428573</v>
      </c>
      <c r="T124" s="106">
        <v>143750000</v>
      </c>
      <c r="U124" s="106">
        <v>2570481524.9428573</v>
      </c>
      <c r="V124" s="106">
        <v>2426731524.9428573</v>
      </c>
      <c r="W124" s="106">
        <v>0</v>
      </c>
      <c r="X124" s="106">
        <v>2426731524.9428573</v>
      </c>
      <c r="Y124" s="106">
        <v>2425319921.742857</v>
      </c>
      <c r="Z124" s="106">
        <v>0</v>
      </c>
      <c r="AA124" s="106">
        <v>2425319921.742857</v>
      </c>
      <c r="AB124" s="106">
        <v>2425319921.742857</v>
      </c>
      <c r="AC124" s="106">
        <v>0</v>
      </c>
      <c r="AD124" s="106">
        <v>2425319921.742857</v>
      </c>
      <c r="AE124" s="106">
        <v>2425319921.742857</v>
      </c>
      <c r="AF124" s="106">
        <v>0</v>
      </c>
      <c r="AG124" s="106">
        <v>2425319921.742857</v>
      </c>
      <c r="AH124" s="106">
        <v>2425319921.742857</v>
      </c>
      <c r="AI124" s="106">
        <v>0</v>
      </c>
      <c r="AJ124" s="106">
        <v>2425319921.742857</v>
      </c>
      <c r="AK124" s="106">
        <v>2425319921.742857</v>
      </c>
      <c r="AL124" s="106">
        <v>0</v>
      </c>
      <c r="AM124" s="106">
        <v>2425319921.742857</v>
      </c>
      <c r="AN124" s="106">
        <v>22304271047.709526</v>
      </c>
      <c r="AO124" s="106">
        <v>287500000</v>
      </c>
      <c r="AP124" s="106">
        <v>22591771047.709526</v>
      </c>
      <c r="AQ124" s="106">
        <v>7750939914.0523815</v>
      </c>
      <c r="AR124" s="99">
        <v>268750000</v>
      </c>
      <c r="AS124" s="106">
        <v>8019689914.0523815</v>
      </c>
      <c r="AT124" s="106">
        <v>0</v>
      </c>
      <c r="AU124" s="99">
        <v>0</v>
      </c>
      <c r="AV124" s="99"/>
      <c r="AW124" s="106">
        <v>0</v>
      </c>
      <c r="AX124" s="106">
        <v>14553331133.657143</v>
      </c>
      <c r="AY124" s="100">
        <v>0</v>
      </c>
      <c r="AZ124" s="106">
        <v>14553331133.657143</v>
      </c>
      <c r="BA124" s="106">
        <v>-18750000</v>
      </c>
    </row>
    <row r="125" spans="1:53">
      <c r="A125" s="111"/>
      <c r="B125" s="45"/>
      <c r="C125" s="55" t="s">
        <v>197</v>
      </c>
      <c r="D125" s="56"/>
      <c r="E125" s="46"/>
      <c r="F125" s="47"/>
      <c r="G125" s="47"/>
      <c r="H125" s="47"/>
      <c r="I125" s="47"/>
      <c r="J125" s="101">
        <v>473568545.62380958</v>
      </c>
      <c r="K125" s="101">
        <v>0</v>
      </c>
      <c r="L125" s="101">
        <v>473568545.62380958</v>
      </c>
      <c r="M125" s="101">
        <v>2425319921.742857</v>
      </c>
      <c r="N125" s="101">
        <v>0</v>
      </c>
      <c r="O125" s="101">
        <v>2425319921.742857</v>
      </c>
      <c r="P125" s="101">
        <v>2425319921.742857</v>
      </c>
      <c r="Q125" s="101">
        <v>143750000</v>
      </c>
      <c r="R125" s="101">
        <v>2569069921.742857</v>
      </c>
      <c r="S125" s="101">
        <v>2426731524.9428573</v>
      </c>
      <c r="T125" s="101">
        <v>143750000</v>
      </c>
      <c r="U125" s="101">
        <v>2570481524.9428573</v>
      </c>
      <c r="V125" s="101">
        <v>2426731524.9428573</v>
      </c>
      <c r="W125" s="101">
        <v>0</v>
      </c>
      <c r="X125" s="101">
        <v>2426731524.9428573</v>
      </c>
      <c r="Y125" s="101">
        <v>2425319921.742857</v>
      </c>
      <c r="Z125" s="101">
        <v>0</v>
      </c>
      <c r="AA125" s="101">
        <v>2425319921.742857</v>
      </c>
      <c r="AB125" s="101">
        <v>2425319921.742857</v>
      </c>
      <c r="AC125" s="101">
        <v>0</v>
      </c>
      <c r="AD125" s="101">
        <v>2425319921.742857</v>
      </c>
      <c r="AE125" s="101">
        <v>2425319921.742857</v>
      </c>
      <c r="AF125" s="101">
        <v>0</v>
      </c>
      <c r="AG125" s="101">
        <v>2425319921.742857</v>
      </c>
      <c r="AH125" s="101">
        <v>2425319921.742857</v>
      </c>
      <c r="AI125" s="101">
        <v>0</v>
      </c>
      <c r="AJ125" s="101">
        <v>2425319921.742857</v>
      </c>
      <c r="AK125" s="101">
        <v>2425319921.742857</v>
      </c>
      <c r="AL125" s="101">
        <v>0</v>
      </c>
      <c r="AM125" s="101">
        <v>2425319921.742857</v>
      </c>
      <c r="AN125" s="101">
        <v>22304271047.709526</v>
      </c>
      <c r="AO125" s="101">
        <v>287500000</v>
      </c>
      <c r="AP125" s="101">
        <v>22591771047.709526</v>
      </c>
      <c r="AQ125" s="101">
        <v>7750939914.0523815</v>
      </c>
      <c r="AR125" s="101">
        <v>268750000</v>
      </c>
      <c r="AS125" s="101">
        <v>8019689914.0523815</v>
      </c>
      <c r="AT125" s="101">
        <v>0</v>
      </c>
      <c r="AU125" s="101">
        <v>0</v>
      </c>
      <c r="AV125" s="101">
        <v>0</v>
      </c>
      <c r="AW125" s="101">
        <v>0</v>
      </c>
      <c r="AX125" s="101">
        <v>14553331133.657143</v>
      </c>
      <c r="AY125" s="101">
        <v>0</v>
      </c>
      <c r="AZ125" s="101">
        <v>14553331133.657143</v>
      </c>
      <c r="BA125" s="101">
        <v>-18750000</v>
      </c>
    </row>
    <row r="126" spans="1:53" s="36" customFormat="1" ht="36.6" customHeight="1">
      <c r="A126" s="225"/>
      <c r="B126" s="115" t="s">
        <v>200</v>
      </c>
      <c r="C126" s="213" t="s">
        <v>198</v>
      </c>
      <c r="D126" s="249"/>
      <c r="E126" s="40"/>
      <c r="F126" s="31"/>
      <c r="G126" s="31"/>
      <c r="H126" s="229"/>
      <c r="I126" s="229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  <c r="AV126" s="230"/>
      <c r="AW126" s="100"/>
      <c r="AX126" s="231"/>
      <c r="AY126" s="231"/>
      <c r="AZ126" s="230"/>
      <c r="BA126" s="98"/>
    </row>
    <row r="127" spans="1:53" ht="13.8">
      <c r="A127" s="111"/>
      <c r="B127" s="115"/>
      <c r="C127" s="39" t="s">
        <v>36</v>
      </c>
      <c r="D127" s="59"/>
      <c r="E127" s="50"/>
      <c r="F127" s="226"/>
      <c r="G127" s="226"/>
      <c r="H127" s="226"/>
      <c r="I127" s="226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100"/>
      <c r="AX127" s="100"/>
      <c r="AY127" s="100"/>
      <c r="AZ127" s="99"/>
      <c r="BA127" s="98"/>
    </row>
    <row r="128" spans="1:53" ht="26.4">
      <c r="A128" s="111"/>
      <c r="B128" s="60" t="s">
        <v>201</v>
      </c>
      <c r="C128" s="109" t="s">
        <v>199</v>
      </c>
      <c r="D128" s="214"/>
      <c r="E128" s="214" t="s">
        <v>305</v>
      </c>
      <c r="F128" s="42" t="s">
        <v>306</v>
      </c>
      <c r="G128" s="42" t="s">
        <v>341</v>
      </c>
      <c r="H128" s="116">
        <v>2021</v>
      </c>
      <c r="I128" s="116">
        <v>2022</v>
      </c>
      <c r="J128" s="106">
        <v>40583592</v>
      </c>
      <c r="K128" s="106">
        <v>0</v>
      </c>
      <c r="L128" s="106">
        <v>40583592</v>
      </c>
      <c r="M128" s="106">
        <v>40583592</v>
      </c>
      <c r="N128" s="106">
        <v>0</v>
      </c>
      <c r="O128" s="106">
        <v>40583592</v>
      </c>
      <c r="P128" s="106">
        <v>0</v>
      </c>
      <c r="Q128" s="106">
        <v>0</v>
      </c>
      <c r="R128" s="106">
        <v>0</v>
      </c>
      <c r="S128" s="106">
        <v>0</v>
      </c>
      <c r="T128" s="106">
        <v>0</v>
      </c>
      <c r="U128" s="106">
        <v>0</v>
      </c>
      <c r="V128" s="106">
        <v>0</v>
      </c>
      <c r="W128" s="106">
        <v>0</v>
      </c>
      <c r="X128" s="106">
        <v>0</v>
      </c>
      <c r="Y128" s="106">
        <v>0</v>
      </c>
      <c r="Z128" s="106">
        <v>0</v>
      </c>
      <c r="AA128" s="106">
        <v>0</v>
      </c>
      <c r="AB128" s="106">
        <v>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0</v>
      </c>
      <c r="AJ128" s="106">
        <v>0</v>
      </c>
      <c r="AK128" s="106">
        <v>0</v>
      </c>
      <c r="AL128" s="106">
        <v>0</v>
      </c>
      <c r="AM128" s="106">
        <v>0</v>
      </c>
      <c r="AN128" s="106">
        <v>81167184</v>
      </c>
      <c r="AO128" s="106">
        <v>0</v>
      </c>
      <c r="AP128" s="106">
        <v>81167184</v>
      </c>
      <c r="AQ128" s="106">
        <v>81167184</v>
      </c>
      <c r="AR128" s="99">
        <v>0</v>
      </c>
      <c r="AS128" s="106">
        <v>81167184</v>
      </c>
      <c r="AT128" s="106">
        <v>0</v>
      </c>
      <c r="AU128" s="99">
        <v>0</v>
      </c>
      <c r="AV128" s="99"/>
      <c r="AW128" s="106">
        <v>0</v>
      </c>
      <c r="AX128" s="106">
        <v>0</v>
      </c>
      <c r="AY128" s="100">
        <v>0</v>
      </c>
      <c r="AZ128" s="106">
        <v>0</v>
      </c>
      <c r="BA128" s="106">
        <v>0</v>
      </c>
    </row>
    <row r="129" spans="1:53">
      <c r="A129" s="111"/>
      <c r="B129" s="45"/>
      <c r="C129" s="55" t="s">
        <v>202</v>
      </c>
      <c r="D129" s="56"/>
      <c r="E129" s="46"/>
      <c r="F129" s="47"/>
      <c r="G129" s="47"/>
      <c r="H129" s="47"/>
      <c r="I129" s="47"/>
      <c r="J129" s="101">
        <v>40583592</v>
      </c>
      <c r="K129" s="101">
        <v>0</v>
      </c>
      <c r="L129" s="101">
        <v>40583592</v>
      </c>
      <c r="M129" s="101">
        <v>40583592</v>
      </c>
      <c r="N129" s="101">
        <v>0</v>
      </c>
      <c r="O129" s="101">
        <v>40583592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01">
        <v>0</v>
      </c>
      <c r="W129" s="101">
        <v>0</v>
      </c>
      <c r="X129" s="101">
        <v>0</v>
      </c>
      <c r="Y129" s="101">
        <v>0</v>
      </c>
      <c r="Z129" s="101">
        <v>0</v>
      </c>
      <c r="AA129" s="101">
        <v>0</v>
      </c>
      <c r="AB129" s="101">
        <v>0</v>
      </c>
      <c r="AC129" s="101">
        <v>0</v>
      </c>
      <c r="AD129" s="101">
        <v>0</v>
      </c>
      <c r="AE129" s="101">
        <v>0</v>
      </c>
      <c r="AF129" s="101">
        <v>0</v>
      </c>
      <c r="AG129" s="101">
        <v>0</v>
      </c>
      <c r="AH129" s="101">
        <v>0</v>
      </c>
      <c r="AI129" s="101">
        <v>0</v>
      </c>
      <c r="AJ129" s="101">
        <v>0</v>
      </c>
      <c r="AK129" s="101">
        <v>0</v>
      </c>
      <c r="AL129" s="101">
        <v>0</v>
      </c>
      <c r="AM129" s="101">
        <v>0</v>
      </c>
      <c r="AN129" s="101">
        <v>81167184</v>
      </c>
      <c r="AO129" s="101">
        <v>0</v>
      </c>
      <c r="AP129" s="101">
        <v>81167184</v>
      </c>
      <c r="AQ129" s="101">
        <v>81167184</v>
      </c>
      <c r="AR129" s="101">
        <v>0</v>
      </c>
      <c r="AS129" s="101">
        <v>81167184</v>
      </c>
      <c r="AT129" s="101">
        <v>0</v>
      </c>
      <c r="AU129" s="101">
        <v>0</v>
      </c>
      <c r="AV129" s="101">
        <v>0</v>
      </c>
      <c r="AW129" s="101">
        <v>0</v>
      </c>
      <c r="AX129" s="101">
        <v>0</v>
      </c>
      <c r="AY129" s="101">
        <v>0</v>
      </c>
      <c r="AZ129" s="101">
        <v>0</v>
      </c>
      <c r="BA129" s="101">
        <v>0</v>
      </c>
    </row>
    <row r="130" spans="1:53" s="36" customFormat="1" ht="28.2" customHeight="1">
      <c r="A130" s="225"/>
      <c r="B130" s="115" t="s">
        <v>205</v>
      </c>
      <c r="C130" s="213" t="s">
        <v>203</v>
      </c>
      <c r="D130" s="249"/>
      <c r="E130" s="40"/>
      <c r="F130" s="31"/>
      <c r="G130" s="31"/>
      <c r="H130" s="229"/>
      <c r="I130" s="229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  <c r="AV130" s="230"/>
      <c r="AW130" s="100"/>
      <c r="AX130" s="231"/>
      <c r="AY130" s="231"/>
      <c r="AZ130" s="230"/>
      <c r="BA130" s="98"/>
    </row>
    <row r="131" spans="1:53" ht="13.8">
      <c r="A131" s="111"/>
      <c r="B131" s="115"/>
      <c r="C131" s="39" t="s">
        <v>36</v>
      </c>
      <c r="D131" s="59"/>
      <c r="E131" s="50"/>
      <c r="F131" s="226"/>
      <c r="G131" s="226"/>
      <c r="H131" s="226"/>
      <c r="I131" s="226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100"/>
      <c r="AX131" s="100"/>
      <c r="AY131" s="100"/>
      <c r="AZ131" s="99"/>
      <c r="BA131" s="98"/>
    </row>
    <row r="132" spans="1:53" ht="39.6">
      <c r="A132" s="111"/>
      <c r="B132" s="60" t="s">
        <v>206</v>
      </c>
      <c r="C132" s="109" t="s">
        <v>204</v>
      </c>
      <c r="D132" s="214"/>
      <c r="E132" s="214" t="s">
        <v>368</v>
      </c>
      <c r="F132" s="42" t="s">
        <v>306</v>
      </c>
      <c r="G132" s="42" t="s">
        <v>342</v>
      </c>
      <c r="H132" s="116">
        <v>2021</v>
      </c>
      <c r="I132" s="116">
        <v>2025</v>
      </c>
      <c r="J132" s="106">
        <v>14100291.342857143</v>
      </c>
      <c r="K132" s="106">
        <v>0</v>
      </c>
      <c r="L132" s="106">
        <v>14100291.342857143</v>
      </c>
      <c r="M132" s="106">
        <v>82801748.057142854</v>
      </c>
      <c r="N132" s="106">
        <v>0</v>
      </c>
      <c r="O132" s="106">
        <v>82801748.057142854</v>
      </c>
      <c r="P132" s="106">
        <v>88989418.45714286</v>
      </c>
      <c r="Q132" s="106">
        <v>0</v>
      </c>
      <c r="R132" s="106">
        <v>88989418.45714286</v>
      </c>
      <c r="S132" s="106">
        <v>84472282.45714286</v>
      </c>
      <c r="T132" s="106">
        <v>0</v>
      </c>
      <c r="U132" s="106">
        <v>84472282.45714286</v>
      </c>
      <c r="V132" s="106">
        <v>84472282.45714286</v>
      </c>
      <c r="W132" s="106">
        <v>0</v>
      </c>
      <c r="X132" s="106">
        <v>84472282.45714286</v>
      </c>
      <c r="Y132" s="106">
        <v>82801748.057142854</v>
      </c>
      <c r="Z132" s="106">
        <v>0</v>
      </c>
      <c r="AA132" s="106">
        <v>82801748.057142854</v>
      </c>
      <c r="AB132" s="106">
        <v>82801748.057142854</v>
      </c>
      <c r="AC132" s="106">
        <v>0</v>
      </c>
      <c r="AD132" s="106">
        <v>82801748.057142854</v>
      </c>
      <c r="AE132" s="106">
        <v>82801748.057142854</v>
      </c>
      <c r="AF132" s="106">
        <v>0</v>
      </c>
      <c r="AG132" s="106">
        <v>82801748.057142854</v>
      </c>
      <c r="AH132" s="106">
        <v>82801748.057142854</v>
      </c>
      <c r="AI132" s="106">
        <v>0</v>
      </c>
      <c r="AJ132" s="106">
        <v>82801748.057142854</v>
      </c>
      <c r="AK132" s="106">
        <v>82801748.057142854</v>
      </c>
      <c r="AL132" s="106">
        <v>0</v>
      </c>
      <c r="AM132" s="106">
        <v>82801748.057142854</v>
      </c>
      <c r="AN132" s="106">
        <v>768844763.05714285</v>
      </c>
      <c r="AO132" s="106">
        <v>0</v>
      </c>
      <c r="AP132" s="106">
        <v>768844763.05714285</v>
      </c>
      <c r="AQ132" s="106">
        <v>264622940.31428573</v>
      </c>
      <c r="AR132" s="99">
        <v>0</v>
      </c>
      <c r="AS132" s="106">
        <v>264622940.31428573</v>
      </c>
      <c r="AT132" s="106">
        <v>0</v>
      </c>
      <c r="AU132" s="99">
        <v>0</v>
      </c>
      <c r="AV132" s="99"/>
      <c r="AW132" s="106">
        <v>0</v>
      </c>
      <c r="AX132" s="106">
        <v>497281022.7428571</v>
      </c>
      <c r="AY132" s="100">
        <v>0</v>
      </c>
      <c r="AZ132" s="106">
        <v>497281022.7428571</v>
      </c>
      <c r="BA132" s="106">
        <v>-6940800</v>
      </c>
    </row>
    <row r="133" spans="1:53">
      <c r="A133" s="111"/>
      <c r="B133" s="45"/>
      <c r="C133" s="55" t="s">
        <v>207</v>
      </c>
      <c r="D133" s="56"/>
      <c r="E133" s="46"/>
      <c r="F133" s="47"/>
      <c r="G133" s="47"/>
      <c r="H133" s="47"/>
      <c r="I133" s="47"/>
      <c r="J133" s="101">
        <v>14100291.342857143</v>
      </c>
      <c r="K133" s="101">
        <v>0</v>
      </c>
      <c r="L133" s="101">
        <v>14100291.342857143</v>
      </c>
      <c r="M133" s="101">
        <v>82801748.057142854</v>
      </c>
      <c r="N133" s="101">
        <v>0</v>
      </c>
      <c r="O133" s="101">
        <v>82801748.057142854</v>
      </c>
      <c r="P133" s="101">
        <v>88989418.45714286</v>
      </c>
      <c r="Q133" s="101">
        <v>0</v>
      </c>
      <c r="R133" s="101">
        <v>88989418.45714286</v>
      </c>
      <c r="S133" s="101">
        <v>84472282.45714286</v>
      </c>
      <c r="T133" s="101">
        <v>0</v>
      </c>
      <c r="U133" s="101">
        <v>84472282.45714286</v>
      </c>
      <c r="V133" s="101">
        <v>84472282.45714286</v>
      </c>
      <c r="W133" s="101">
        <v>0</v>
      </c>
      <c r="X133" s="101">
        <v>84472282.45714286</v>
      </c>
      <c r="Y133" s="101">
        <v>82801748.057142854</v>
      </c>
      <c r="Z133" s="101">
        <v>0</v>
      </c>
      <c r="AA133" s="101">
        <v>82801748.057142854</v>
      </c>
      <c r="AB133" s="101">
        <v>82801748.057142854</v>
      </c>
      <c r="AC133" s="101">
        <v>0</v>
      </c>
      <c r="AD133" s="101">
        <v>82801748.057142854</v>
      </c>
      <c r="AE133" s="101">
        <v>82801748.057142854</v>
      </c>
      <c r="AF133" s="101">
        <v>0</v>
      </c>
      <c r="AG133" s="101">
        <v>82801748.057142854</v>
      </c>
      <c r="AH133" s="101">
        <v>82801748.057142854</v>
      </c>
      <c r="AI133" s="101">
        <v>0</v>
      </c>
      <c r="AJ133" s="101">
        <v>82801748.057142854</v>
      </c>
      <c r="AK133" s="101">
        <v>82801748.057142854</v>
      </c>
      <c r="AL133" s="101">
        <v>0</v>
      </c>
      <c r="AM133" s="101">
        <v>82801748.057142854</v>
      </c>
      <c r="AN133" s="101">
        <v>768844763.05714285</v>
      </c>
      <c r="AO133" s="101">
        <v>0</v>
      </c>
      <c r="AP133" s="101">
        <v>768844763.05714285</v>
      </c>
      <c r="AQ133" s="101">
        <v>264622940.31428573</v>
      </c>
      <c r="AR133" s="101">
        <v>0</v>
      </c>
      <c r="AS133" s="101">
        <v>264622940.31428573</v>
      </c>
      <c r="AT133" s="101">
        <v>0</v>
      </c>
      <c r="AU133" s="101">
        <v>0</v>
      </c>
      <c r="AV133" s="101">
        <v>0</v>
      </c>
      <c r="AW133" s="101">
        <v>0</v>
      </c>
      <c r="AX133" s="101">
        <v>497281022.7428571</v>
      </c>
      <c r="AY133" s="101">
        <v>0</v>
      </c>
      <c r="AZ133" s="101">
        <v>497281022.7428571</v>
      </c>
      <c r="BA133" s="101">
        <v>-6940800</v>
      </c>
    </row>
    <row r="134" spans="1:53" s="36" customFormat="1">
      <c r="A134" s="225"/>
      <c r="B134" s="115" t="s">
        <v>210</v>
      </c>
      <c r="C134" s="284" t="s">
        <v>208</v>
      </c>
      <c r="D134" s="285"/>
      <c r="E134" s="40"/>
      <c r="F134" s="31"/>
      <c r="G134" s="31"/>
      <c r="H134" s="229"/>
      <c r="I134" s="229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  <c r="AV134" s="230"/>
      <c r="AW134" s="100"/>
      <c r="AX134" s="231"/>
      <c r="AY134" s="231"/>
      <c r="AZ134" s="230"/>
      <c r="BA134" s="98"/>
    </row>
    <row r="135" spans="1:53" ht="13.8">
      <c r="A135" s="111"/>
      <c r="B135" s="115"/>
      <c r="C135" s="39" t="s">
        <v>36</v>
      </c>
      <c r="D135" s="59"/>
      <c r="E135" s="50"/>
      <c r="F135" s="226"/>
      <c r="G135" s="226"/>
      <c r="H135" s="226"/>
      <c r="I135" s="226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100"/>
      <c r="AX135" s="100"/>
      <c r="AY135" s="100"/>
      <c r="AZ135" s="99"/>
      <c r="BA135" s="98"/>
    </row>
    <row r="136" spans="1:53" ht="26.4">
      <c r="A136" s="111"/>
      <c r="B136" s="60" t="s">
        <v>211</v>
      </c>
      <c r="C136" s="109" t="s">
        <v>209</v>
      </c>
      <c r="D136" s="214"/>
      <c r="E136" s="214" t="s">
        <v>355</v>
      </c>
      <c r="F136" s="42" t="s">
        <v>306</v>
      </c>
      <c r="G136" s="42" t="s">
        <v>343</v>
      </c>
      <c r="H136" s="116">
        <v>2023</v>
      </c>
      <c r="I136" s="116">
        <v>2025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4342641.5999999996</v>
      </c>
      <c r="Q136" s="106">
        <v>28750000</v>
      </c>
      <c r="R136" s="106">
        <v>33092641.600000001</v>
      </c>
      <c r="S136" s="106">
        <v>10706688</v>
      </c>
      <c r="T136" s="106">
        <v>57500000</v>
      </c>
      <c r="U136" s="106">
        <v>68206688</v>
      </c>
      <c r="V136" s="106">
        <v>6364046.4000000004</v>
      </c>
      <c r="W136" s="106">
        <v>28750000</v>
      </c>
      <c r="X136" s="106">
        <v>35114046.399999999</v>
      </c>
      <c r="Y136" s="106">
        <v>0</v>
      </c>
      <c r="Z136" s="106">
        <v>0</v>
      </c>
      <c r="AA136" s="106">
        <v>0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0</v>
      </c>
      <c r="AL136" s="106">
        <v>0</v>
      </c>
      <c r="AM136" s="106">
        <v>0</v>
      </c>
      <c r="AN136" s="106">
        <v>21413376</v>
      </c>
      <c r="AO136" s="106">
        <v>115000000</v>
      </c>
      <c r="AP136" s="106">
        <v>136413376</v>
      </c>
      <c r="AQ136" s="106">
        <v>15049329.599999994</v>
      </c>
      <c r="AR136" s="99">
        <v>86250000</v>
      </c>
      <c r="AS136" s="106">
        <v>101299329.59999999</v>
      </c>
      <c r="AT136" s="106">
        <v>0</v>
      </c>
      <c r="AU136" s="99">
        <v>0</v>
      </c>
      <c r="AV136" s="99"/>
      <c r="AW136" s="106">
        <v>0</v>
      </c>
      <c r="AX136" s="106">
        <v>6364046.3999999985</v>
      </c>
      <c r="AY136" s="100">
        <v>28750000</v>
      </c>
      <c r="AZ136" s="106">
        <v>35114046.399999999</v>
      </c>
      <c r="BA136" s="106">
        <v>0</v>
      </c>
    </row>
    <row r="137" spans="1:53">
      <c r="A137" s="111"/>
      <c r="B137" s="45"/>
      <c r="C137" s="55" t="s">
        <v>212</v>
      </c>
      <c r="D137" s="56"/>
      <c r="E137" s="46"/>
      <c r="F137" s="47"/>
      <c r="G137" s="47"/>
      <c r="H137" s="47"/>
      <c r="I137" s="47"/>
      <c r="J137" s="101">
        <v>0</v>
      </c>
      <c r="K137" s="101">
        <v>0</v>
      </c>
      <c r="L137" s="101">
        <v>0</v>
      </c>
      <c r="M137" s="101">
        <v>0</v>
      </c>
      <c r="N137" s="101">
        <v>0</v>
      </c>
      <c r="O137" s="101">
        <v>0</v>
      </c>
      <c r="P137" s="101">
        <v>4342641.5999999996</v>
      </c>
      <c r="Q137" s="101">
        <v>28750000</v>
      </c>
      <c r="R137" s="101">
        <v>33092641.600000001</v>
      </c>
      <c r="S137" s="101">
        <v>10706688</v>
      </c>
      <c r="T137" s="101">
        <v>57500000</v>
      </c>
      <c r="U137" s="101">
        <v>68206688</v>
      </c>
      <c r="V137" s="101">
        <v>6364046.4000000004</v>
      </c>
      <c r="W137" s="101">
        <v>28750000</v>
      </c>
      <c r="X137" s="101">
        <v>35114046.399999999</v>
      </c>
      <c r="Y137" s="101">
        <v>0</v>
      </c>
      <c r="Z137" s="101">
        <v>0</v>
      </c>
      <c r="AA137" s="101">
        <v>0</v>
      </c>
      <c r="AB137" s="101">
        <v>0</v>
      </c>
      <c r="AC137" s="101">
        <v>0</v>
      </c>
      <c r="AD137" s="101">
        <v>0</v>
      </c>
      <c r="AE137" s="101">
        <v>0</v>
      </c>
      <c r="AF137" s="101">
        <v>0</v>
      </c>
      <c r="AG137" s="101">
        <v>0</v>
      </c>
      <c r="AH137" s="101">
        <v>0</v>
      </c>
      <c r="AI137" s="101">
        <v>0</v>
      </c>
      <c r="AJ137" s="101">
        <v>0</v>
      </c>
      <c r="AK137" s="101">
        <v>0</v>
      </c>
      <c r="AL137" s="101">
        <v>0</v>
      </c>
      <c r="AM137" s="101">
        <v>0</v>
      </c>
      <c r="AN137" s="101">
        <v>21413376</v>
      </c>
      <c r="AO137" s="101">
        <v>115000000</v>
      </c>
      <c r="AP137" s="101">
        <v>136413376</v>
      </c>
      <c r="AQ137" s="101">
        <v>15049329.599999994</v>
      </c>
      <c r="AR137" s="101">
        <v>86250000</v>
      </c>
      <c r="AS137" s="101">
        <v>101299329.59999999</v>
      </c>
      <c r="AT137" s="101">
        <v>0</v>
      </c>
      <c r="AU137" s="101">
        <v>0</v>
      </c>
      <c r="AV137" s="101">
        <v>0</v>
      </c>
      <c r="AW137" s="101">
        <v>0</v>
      </c>
      <c r="AX137" s="101">
        <v>6364046.3999999985</v>
      </c>
      <c r="AY137" s="101">
        <v>28750000</v>
      </c>
      <c r="AZ137" s="101">
        <v>35114046.399999999</v>
      </c>
      <c r="BA137" s="101">
        <v>0</v>
      </c>
    </row>
    <row r="138" spans="1:53" s="36" customFormat="1" ht="30.6" customHeight="1">
      <c r="A138" s="225"/>
      <c r="B138" s="115" t="s">
        <v>215</v>
      </c>
      <c r="C138" s="213" t="s">
        <v>213</v>
      </c>
      <c r="D138" s="249"/>
      <c r="E138" s="40"/>
      <c r="F138" s="31"/>
      <c r="G138" s="31"/>
      <c r="H138" s="229"/>
      <c r="I138" s="229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  <c r="AV138" s="230"/>
      <c r="AW138" s="100"/>
      <c r="AX138" s="231"/>
      <c r="AY138" s="231"/>
      <c r="AZ138" s="230"/>
      <c r="BA138" s="98"/>
    </row>
    <row r="139" spans="1:53" ht="13.8">
      <c r="A139" s="111"/>
      <c r="B139" s="115"/>
      <c r="C139" s="39" t="s">
        <v>36</v>
      </c>
      <c r="D139" s="59"/>
      <c r="E139" s="50"/>
      <c r="F139" s="226"/>
      <c r="G139" s="226"/>
      <c r="H139" s="226"/>
      <c r="I139" s="226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100"/>
      <c r="AX139" s="100"/>
      <c r="AY139" s="100"/>
      <c r="AZ139" s="99"/>
      <c r="BA139" s="98"/>
    </row>
    <row r="140" spans="1:53" ht="39.6">
      <c r="A140" s="111"/>
      <c r="B140" s="60" t="s">
        <v>216</v>
      </c>
      <c r="C140" s="109" t="s">
        <v>214</v>
      </c>
      <c r="D140" s="214"/>
      <c r="E140" s="223" t="s">
        <v>370</v>
      </c>
      <c r="F140" s="42" t="s">
        <v>306</v>
      </c>
      <c r="G140" s="42" t="s">
        <v>344</v>
      </c>
      <c r="H140" s="116">
        <v>2021</v>
      </c>
      <c r="I140" s="116">
        <v>2024</v>
      </c>
      <c r="J140" s="106">
        <v>5179729.5</v>
      </c>
      <c r="K140" s="106">
        <v>0</v>
      </c>
      <c r="L140" s="106">
        <v>5179729.5</v>
      </c>
      <c r="M140" s="106">
        <v>5179729.5</v>
      </c>
      <c r="N140" s="106">
        <v>0</v>
      </c>
      <c r="O140" s="106">
        <v>5179729.5</v>
      </c>
      <c r="P140" s="106">
        <v>3529008</v>
      </c>
      <c r="Q140" s="106">
        <v>28750000</v>
      </c>
      <c r="R140" s="106">
        <v>32279008</v>
      </c>
      <c r="S140" s="106">
        <v>3529008</v>
      </c>
      <c r="T140" s="106">
        <v>28750000</v>
      </c>
      <c r="U140" s="106">
        <v>32279008</v>
      </c>
      <c r="V140" s="106">
        <v>0</v>
      </c>
      <c r="W140" s="106">
        <v>0</v>
      </c>
      <c r="X140" s="106">
        <v>0</v>
      </c>
      <c r="Y140" s="106">
        <v>0</v>
      </c>
      <c r="Z140" s="106">
        <v>0</v>
      </c>
      <c r="AA140" s="106">
        <v>0</v>
      </c>
      <c r="AB140" s="106">
        <v>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0</v>
      </c>
      <c r="AJ140" s="106">
        <v>0</v>
      </c>
      <c r="AK140" s="106">
        <v>0</v>
      </c>
      <c r="AL140" s="106">
        <v>0</v>
      </c>
      <c r="AM140" s="106">
        <v>0</v>
      </c>
      <c r="AN140" s="106">
        <v>17417475</v>
      </c>
      <c r="AO140" s="106">
        <v>57500000</v>
      </c>
      <c r="AP140" s="106">
        <v>74917475</v>
      </c>
      <c r="AQ140" s="106">
        <v>17417475</v>
      </c>
      <c r="AR140" s="99">
        <v>57500000</v>
      </c>
      <c r="AS140" s="106">
        <v>74917475</v>
      </c>
      <c r="AT140" s="106">
        <v>0</v>
      </c>
      <c r="AU140" s="99">
        <v>0</v>
      </c>
      <c r="AV140" s="99"/>
      <c r="AW140" s="106">
        <v>0</v>
      </c>
      <c r="AX140" s="106">
        <v>0</v>
      </c>
      <c r="AY140" s="100">
        <v>0</v>
      </c>
      <c r="AZ140" s="106">
        <v>0</v>
      </c>
      <c r="BA140" s="106">
        <v>0</v>
      </c>
    </row>
    <row r="141" spans="1:53">
      <c r="A141" s="111"/>
      <c r="B141" s="45"/>
      <c r="C141" s="55" t="s">
        <v>217</v>
      </c>
      <c r="D141" s="56"/>
      <c r="E141" s="46"/>
      <c r="F141" s="47"/>
      <c r="G141" s="47"/>
      <c r="H141" s="47"/>
      <c r="I141" s="47"/>
      <c r="J141" s="101">
        <v>5179729.5</v>
      </c>
      <c r="K141" s="101">
        <v>0</v>
      </c>
      <c r="L141" s="101">
        <v>5179729.5</v>
      </c>
      <c r="M141" s="101">
        <v>5179729.5</v>
      </c>
      <c r="N141" s="101">
        <v>0</v>
      </c>
      <c r="O141" s="101">
        <v>5179729.5</v>
      </c>
      <c r="P141" s="101">
        <v>3529008</v>
      </c>
      <c r="Q141" s="101">
        <v>28750000</v>
      </c>
      <c r="R141" s="101">
        <v>32279008</v>
      </c>
      <c r="S141" s="101">
        <v>3529008</v>
      </c>
      <c r="T141" s="101">
        <v>28750000</v>
      </c>
      <c r="U141" s="101">
        <v>32279008</v>
      </c>
      <c r="V141" s="101">
        <v>0</v>
      </c>
      <c r="W141" s="101">
        <v>0</v>
      </c>
      <c r="X141" s="101">
        <v>0</v>
      </c>
      <c r="Y141" s="101">
        <v>0</v>
      </c>
      <c r="Z141" s="101">
        <v>0</v>
      </c>
      <c r="AA141" s="101">
        <v>0</v>
      </c>
      <c r="AB141" s="101">
        <v>0</v>
      </c>
      <c r="AC141" s="101">
        <v>0</v>
      </c>
      <c r="AD141" s="101">
        <v>0</v>
      </c>
      <c r="AE141" s="101">
        <v>0</v>
      </c>
      <c r="AF141" s="101">
        <v>0</v>
      </c>
      <c r="AG141" s="101">
        <v>0</v>
      </c>
      <c r="AH141" s="101">
        <v>0</v>
      </c>
      <c r="AI141" s="101">
        <v>0</v>
      </c>
      <c r="AJ141" s="101">
        <v>0</v>
      </c>
      <c r="AK141" s="101">
        <v>0</v>
      </c>
      <c r="AL141" s="101">
        <v>0</v>
      </c>
      <c r="AM141" s="101">
        <v>0</v>
      </c>
      <c r="AN141" s="101">
        <v>17417475</v>
      </c>
      <c r="AO141" s="101">
        <v>57500000</v>
      </c>
      <c r="AP141" s="101">
        <v>74917475</v>
      </c>
      <c r="AQ141" s="101">
        <v>17417475</v>
      </c>
      <c r="AR141" s="101">
        <v>57500000</v>
      </c>
      <c r="AS141" s="101">
        <v>74917475</v>
      </c>
      <c r="AT141" s="101">
        <v>0</v>
      </c>
      <c r="AU141" s="101">
        <v>0</v>
      </c>
      <c r="AV141" s="101">
        <v>0</v>
      </c>
      <c r="AW141" s="101">
        <v>0</v>
      </c>
      <c r="AX141" s="101">
        <v>0</v>
      </c>
      <c r="AY141" s="101">
        <v>0</v>
      </c>
      <c r="AZ141" s="101">
        <v>0</v>
      </c>
      <c r="BA141" s="101">
        <v>0</v>
      </c>
    </row>
    <row r="142" spans="1:53">
      <c r="A142" s="111"/>
      <c r="B142" s="61"/>
      <c r="C142" s="62" t="s">
        <v>234</v>
      </c>
      <c r="D142" s="222"/>
      <c r="E142" s="63"/>
      <c r="F142" s="63"/>
      <c r="G142" s="63"/>
      <c r="H142" s="63"/>
      <c r="I142" s="63"/>
      <c r="J142" s="104">
        <v>542054743.68095243</v>
      </c>
      <c r="K142" s="104">
        <v>223000000</v>
      </c>
      <c r="L142" s="104">
        <v>765054743.68095243</v>
      </c>
      <c r="M142" s="104">
        <v>2984818405.2514281</v>
      </c>
      <c r="N142" s="104">
        <v>727232000</v>
      </c>
      <c r="O142" s="104">
        <v>3712050405.2514281</v>
      </c>
      <c r="P142" s="104">
        <v>2953114403.7514281</v>
      </c>
      <c r="Q142" s="104">
        <v>216982000</v>
      </c>
      <c r="R142" s="104">
        <v>3170096403.7514281</v>
      </c>
      <c r="S142" s="104">
        <v>2949831132.1371431</v>
      </c>
      <c r="T142" s="104">
        <v>245732000</v>
      </c>
      <c r="U142" s="104">
        <v>3195563132.1371431</v>
      </c>
      <c r="V142" s="104">
        <v>2941959482.5371432</v>
      </c>
      <c r="W142" s="104">
        <v>253661250</v>
      </c>
      <c r="X142" s="104">
        <v>3195620732.5371432</v>
      </c>
      <c r="Y142" s="104">
        <v>2510202469.7999997</v>
      </c>
      <c r="Z142" s="104">
        <v>0</v>
      </c>
      <c r="AA142" s="104">
        <v>2510202469.7999997</v>
      </c>
      <c r="AB142" s="104">
        <v>2510202469.7999997</v>
      </c>
      <c r="AC142" s="104">
        <v>0</v>
      </c>
      <c r="AD142" s="104">
        <v>2510202469.7999997</v>
      </c>
      <c r="AE142" s="104">
        <v>2510202469.7999997</v>
      </c>
      <c r="AF142" s="104">
        <v>0</v>
      </c>
      <c r="AG142" s="104">
        <v>2510202469.7999997</v>
      </c>
      <c r="AH142" s="104">
        <v>2510202469.7999997</v>
      </c>
      <c r="AI142" s="104">
        <v>0</v>
      </c>
      <c r="AJ142" s="104">
        <v>2510202469.7999997</v>
      </c>
      <c r="AK142" s="104">
        <v>2510202469.7999997</v>
      </c>
      <c r="AL142" s="104">
        <v>0</v>
      </c>
      <c r="AM142" s="104">
        <v>2510202469.7999997</v>
      </c>
      <c r="AN142" s="104">
        <v>24922790516.358097</v>
      </c>
      <c r="AO142" s="104">
        <v>1666607250</v>
      </c>
      <c r="AP142" s="104">
        <v>26589397766.358097</v>
      </c>
      <c r="AQ142" s="104">
        <v>9401577884.8209534</v>
      </c>
      <c r="AR142" s="104">
        <v>455592000</v>
      </c>
      <c r="AS142" s="104">
        <v>9857169884.8209534</v>
      </c>
      <c r="AT142" s="104">
        <v>2080800</v>
      </c>
      <c r="AU142" s="104">
        <v>933000000</v>
      </c>
      <c r="AV142" s="104">
        <v>0</v>
      </c>
      <c r="AW142" s="104">
        <v>935080800</v>
      </c>
      <c r="AX142" s="104">
        <v>15474561431.537142</v>
      </c>
      <c r="AY142" s="104">
        <v>224325000</v>
      </c>
      <c r="AZ142" s="104">
        <v>15698886431.537142</v>
      </c>
      <c r="BA142" s="104">
        <v>-98260650</v>
      </c>
    </row>
    <row r="143" spans="1:53" s="48" customFormat="1">
      <c r="A143" s="41"/>
      <c r="B143" s="275" t="s">
        <v>72</v>
      </c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  <c r="AJ143" s="276"/>
      <c r="AK143" s="276"/>
      <c r="AL143" s="276"/>
      <c r="AM143" s="276"/>
      <c r="AN143" s="276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6"/>
      <c r="AY143" s="276"/>
      <c r="AZ143" s="276"/>
      <c r="BA143" s="277"/>
    </row>
    <row r="144" spans="1:53" s="48" customFormat="1">
      <c r="A144" s="41"/>
      <c r="B144" s="278" t="s">
        <v>264</v>
      </c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9"/>
      <c r="AA144" s="279"/>
      <c r="AB144" s="279"/>
      <c r="AC144" s="279"/>
      <c r="AD144" s="279"/>
      <c r="AE144" s="279"/>
      <c r="AF144" s="279"/>
      <c r="AG144" s="279"/>
      <c r="AH144" s="279"/>
      <c r="AI144" s="279"/>
      <c r="AJ144" s="279"/>
      <c r="AK144" s="279"/>
      <c r="AL144" s="279"/>
      <c r="AM144" s="279"/>
      <c r="AN144" s="279"/>
      <c r="AO144" s="279"/>
      <c r="AP144" s="279"/>
      <c r="AQ144" s="279"/>
      <c r="AR144" s="279"/>
      <c r="AS144" s="279"/>
      <c r="AT144" s="279"/>
      <c r="AU144" s="279"/>
      <c r="AV144" s="279"/>
      <c r="AW144" s="279"/>
      <c r="AX144" s="279"/>
      <c r="AY144" s="279"/>
      <c r="AZ144" s="279"/>
      <c r="BA144" s="280"/>
    </row>
    <row r="145" spans="1:53" ht="48.6" customHeight="1" thickBot="1">
      <c r="A145" s="111"/>
      <c r="B145" s="281" t="s">
        <v>391</v>
      </c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3"/>
    </row>
    <row r="146" spans="1:53" s="36" customFormat="1" ht="13.8" thickBot="1">
      <c r="A146" s="225"/>
      <c r="B146" s="286" t="s">
        <v>0</v>
      </c>
      <c r="C146" s="294" t="s">
        <v>21</v>
      </c>
      <c r="D146" s="289" t="s">
        <v>1</v>
      </c>
      <c r="E146" s="37" t="s">
        <v>22</v>
      </c>
      <c r="F146" s="297" t="s">
        <v>23</v>
      </c>
      <c r="G146" s="298"/>
      <c r="H146" s="297" t="s">
        <v>30</v>
      </c>
      <c r="I146" s="299"/>
      <c r="J146" s="259" t="s">
        <v>33</v>
      </c>
      <c r="K146" s="260"/>
      <c r="L146" s="261"/>
      <c r="M146" s="259" t="s">
        <v>34</v>
      </c>
      <c r="N146" s="260"/>
      <c r="O146" s="261"/>
      <c r="P146" s="259" t="s">
        <v>35</v>
      </c>
      <c r="Q146" s="260"/>
      <c r="R146" s="261"/>
      <c r="S146" s="259" t="s">
        <v>88</v>
      </c>
      <c r="T146" s="260"/>
      <c r="U146" s="261"/>
      <c r="V146" s="259" t="s">
        <v>89</v>
      </c>
      <c r="W146" s="260"/>
      <c r="X146" s="261"/>
      <c r="Y146" s="259" t="s">
        <v>90</v>
      </c>
      <c r="Z146" s="260"/>
      <c r="AA146" s="261"/>
      <c r="AB146" s="259" t="s">
        <v>282</v>
      </c>
      <c r="AC146" s="260"/>
      <c r="AD146" s="261"/>
      <c r="AE146" s="259" t="s">
        <v>283</v>
      </c>
      <c r="AF146" s="260"/>
      <c r="AG146" s="261"/>
      <c r="AH146" s="259" t="s">
        <v>284</v>
      </c>
      <c r="AI146" s="260"/>
      <c r="AJ146" s="261"/>
      <c r="AK146" s="259" t="s">
        <v>285</v>
      </c>
      <c r="AL146" s="260"/>
      <c r="AM146" s="261"/>
      <c r="AN146" s="259" t="s">
        <v>38</v>
      </c>
      <c r="AO146" s="260"/>
      <c r="AP146" s="261"/>
      <c r="AQ146" s="269" t="s">
        <v>20</v>
      </c>
      <c r="AR146" s="270"/>
      <c r="AS146" s="270"/>
      <c r="AT146" s="270"/>
      <c r="AU146" s="270"/>
      <c r="AV146" s="270"/>
      <c r="AW146" s="270"/>
      <c r="AX146" s="270"/>
      <c r="AY146" s="270"/>
      <c r="AZ146" s="271"/>
      <c r="BA146" s="272" t="s">
        <v>29</v>
      </c>
    </row>
    <row r="147" spans="1:53" s="36" customFormat="1" ht="13.8" thickBot="1">
      <c r="A147" s="225"/>
      <c r="B147" s="287"/>
      <c r="C147" s="295"/>
      <c r="D147" s="290"/>
      <c r="E147" s="292" t="s">
        <v>24</v>
      </c>
      <c r="F147" s="267" t="s">
        <v>25</v>
      </c>
      <c r="G147" s="267" t="s">
        <v>26</v>
      </c>
      <c r="H147" s="292" t="s">
        <v>27</v>
      </c>
      <c r="I147" s="265" t="s">
        <v>28</v>
      </c>
      <c r="J147" s="262"/>
      <c r="K147" s="263"/>
      <c r="L147" s="264"/>
      <c r="M147" s="262"/>
      <c r="N147" s="263"/>
      <c r="O147" s="264"/>
      <c r="P147" s="262"/>
      <c r="Q147" s="263"/>
      <c r="R147" s="264"/>
      <c r="S147" s="262"/>
      <c r="T147" s="263"/>
      <c r="U147" s="264"/>
      <c r="V147" s="262"/>
      <c r="W147" s="263"/>
      <c r="X147" s="264"/>
      <c r="Y147" s="262"/>
      <c r="Z147" s="263"/>
      <c r="AA147" s="264"/>
      <c r="AB147" s="262"/>
      <c r="AC147" s="263"/>
      <c r="AD147" s="264"/>
      <c r="AE147" s="262"/>
      <c r="AF147" s="263"/>
      <c r="AG147" s="264"/>
      <c r="AH147" s="262"/>
      <c r="AI147" s="263"/>
      <c r="AJ147" s="264"/>
      <c r="AK147" s="262"/>
      <c r="AL147" s="263"/>
      <c r="AM147" s="264"/>
      <c r="AN147" s="262"/>
      <c r="AO147" s="263"/>
      <c r="AP147" s="264"/>
      <c r="AQ147" s="269" t="s">
        <v>290</v>
      </c>
      <c r="AR147" s="270"/>
      <c r="AS147" s="274"/>
      <c r="AT147" s="269" t="s">
        <v>39</v>
      </c>
      <c r="AU147" s="270"/>
      <c r="AV147" s="270"/>
      <c r="AW147" s="274"/>
      <c r="AX147" s="269" t="s">
        <v>287</v>
      </c>
      <c r="AY147" s="270"/>
      <c r="AZ147" s="274"/>
      <c r="BA147" s="273"/>
    </row>
    <row r="148" spans="1:53" ht="53.4" thickBot="1">
      <c r="A148" s="111"/>
      <c r="B148" s="288"/>
      <c r="C148" s="296"/>
      <c r="D148" s="291"/>
      <c r="E148" s="293"/>
      <c r="F148" s="268"/>
      <c r="G148" s="268"/>
      <c r="H148" s="293"/>
      <c r="I148" s="266"/>
      <c r="J148" s="118" t="s">
        <v>4</v>
      </c>
      <c r="K148" s="93" t="s">
        <v>5</v>
      </c>
      <c r="L148" s="119" t="s">
        <v>8</v>
      </c>
      <c r="M148" s="118" t="s">
        <v>4</v>
      </c>
      <c r="N148" s="93" t="s">
        <v>5</v>
      </c>
      <c r="O148" s="119" t="s">
        <v>8</v>
      </c>
      <c r="P148" s="118" t="s">
        <v>4</v>
      </c>
      <c r="Q148" s="93" t="s">
        <v>5</v>
      </c>
      <c r="R148" s="119" t="s">
        <v>8</v>
      </c>
      <c r="S148" s="118" t="s">
        <v>4</v>
      </c>
      <c r="T148" s="93" t="s">
        <v>5</v>
      </c>
      <c r="U148" s="119" t="s">
        <v>8</v>
      </c>
      <c r="V148" s="118" t="s">
        <v>4</v>
      </c>
      <c r="W148" s="93" t="s">
        <v>5</v>
      </c>
      <c r="X148" s="119" t="s">
        <v>8</v>
      </c>
      <c r="Y148" s="118" t="s">
        <v>4</v>
      </c>
      <c r="Z148" s="93" t="s">
        <v>5</v>
      </c>
      <c r="AA148" s="119" t="s">
        <v>8</v>
      </c>
      <c r="AB148" s="118" t="s">
        <v>4</v>
      </c>
      <c r="AC148" s="93" t="s">
        <v>5</v>
      </c>
      <c r="AD148" s="119" t="s">
        <v>8</v>
      </c>
      <c r="AE148" s="118" t="s">
        <v>4</v>
      </c>
      <c r="AF148" s="93" t="s">
        <v>5</v>
      </c>
      <c r="AG148" s="119" t="s">
        <v>8</v>
      </c>
      <c r="AH148" s="118" t="s">
        <v>4</v>
      </c>
      <c r="AI148" s="93" t="s">
        <v>5</v>
      </c>
      <c r="AJ148" s="119" t="s">
        <v>8</v>
      </c>
      <c r="AK148" s="118" t="s">
        <v>4</v>
      </c>
      <c r="AL148" s="93" t="s">
        <v>5</v>
      </c>
      <c r="AM148" s="119" t="s">
        <v>8</v>
      </c>
      <c r="AN148" s="118" t="s">
        <v>4</v>
      </c>
      <c r="AO148" s="93" t="s">
        <v>5</v>
      </c>
      <c r="AP148" s="119" t="s">
        <v>8</v>
      </c>
      <c r="AQ148" s="118" t="s">
        <v>4</v>
      </c>
      <c r="AR148" s="93" t="s">
        <v>5</v>
      </c>
      <c r="AS148" s="119" t="s">
        <v>8</v>
      </c>
      <c r="AT148" s="94" t="s">
        <v>4</v>
      </c>
      <c r="AU148" s="95" t="s">
        <v>5</v>
      </c>
      <c r="AV148" s="96" t="s">
        <v>31</v>
      </c>
      <c r="AW148" s="96" t="s">
        <v>32</v>
      </c>
      <c r="AX148" s="118" t="s">
        <v>4</v>
      </c>
      <c r="AY148" s="93" t="s">
        <v>5</v>
      </c>
      <c r="AZ148" s="119" t="s">
        <v>8</v>
      </c>
      <c r="BA148" s="113"/>
    </row>
    <row r="149" spans="1:53" s="36" customFormat="1" ht="36" customHeight="1">
      <c r="A149" s="225"/>
      <c r="B149" s="115" t="s">
        <v>218</v>
      </c>
      <c r="C149" s="120" t="s">
        <v>265</v>
      </c>
      <c r="D149" s="248"/>
      <c r="E149" s="40"/>
      <c r="F149" s="31"/>
      <c r="G149" s="31"/>
      <c r="H149" s="229"/>
      <c r="I149" s="229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  <c r="AV149" s="230"/>
      <c r="AW149" s="100"/>
      <c r="AX149" s="231"/>
      <c r="AY149" s="231"/>
      <c r="AZ149" s="230"/>
      <c r="BA149" s="98"/>
    </row>
    <row r="150" spans="1:53" ht="13.8">
      <c r="A150" s="111"/>
      <c r="B150" s="115"/>
      <c r="C150" s="39" t="s">
        <v>36</v>
      </c>
      <c r="D150" s="59"/>
      <c r="E150" s="50"/>
      <c r="F150" s="226"/>
      <c r="G150" s="226"/>
      <c r="H150" s="226"/>
      <c r="I150" s="226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100"/>
      <c r="AX150" s="100"/>
      <c r="AY150" s="100"/>
      <c r="AZ150" s="99"/>
      <c r="BA150" s="98"/>
    </row>
    <row r="151" spans="1:53" ht="52.8">
      <c r="A151" s="111"/>
      <c r="B151" s="60" t="s">
        <v>219</v>
      </c>
      <c r="C151" s="109" t="s">
        <v>266</v>
      </c>
      <c r="D151" s="214"/>
      <c r="E151" s="31" t="s">
        <v>371</v>
      </c>
      <c r="F151" s="42" t="s">
        <v>306</v>
      </c>
      <c r="G151" s="42" t="s">
        <v>345</v>
      </c>
      <c r="H151" s="116">
        <v>2025</v>
      </c>
      <c r="I151" s="116">
        <v>2030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53983855.200000003</v>
      </c>
      <c r="W151" s="106">
        <v>123000000</v>
      </c>
      <c r="X151" s="106">
        <v>176983855.19999999</v>
      </c>
      <c r="Y151" s="106">
        <v>53793855.200000003</v>
      </c>
      <c r="Z151" s="106">
        <v>123000000</v>
      </c>
      <c r="AA151" s="106">
        <v>176793855.19999999</v>
      </c>
      <c r="AB151" s="106">
        <v>115293855.2</v>
      </c>
      <c r="AC151" s="106">
        <v>0</v>
      </c>
      <c r="AD151" s="106">
        <v>115293855.2</v>
      </c>
      <c r="AE151" s="106">
        <v>115293855.2</v>
      </c>
      <c r="AF151" s="106">
        <v>0</v>
      </c>
      <c r="AG151" s="106">
        <v>115293855.2</v>
      </c>
      <c r="AH151" s="106">
        <v>115293855.2</v>
      </c>
      <c r="AI151" s="106">
        <v>0</v>
      </c>
      <c r="AJ151" s="106">
        <v>115293855.2</v>
      </c>
      <c r="AK151" s="106">
        <v>115293855.2</v>
      </c>
      <c r="AL151" s="106">
        <v>0</v>
      </c>
      <c r="AM151" s="106">
        <v>115293855.2</v>
      </c>
      <c r="AN151" s="106">
        <v>568953131.20000005</v>
      </c>
      <c r="AO151" s="106">
        <v>246000000</v>
      </c>
      <c r="AP151" s="106">
        <v>814953131.20000005</v>
      </c>
      <c r="AQ151" s="106">
        <v>0</v>
      </c>
      <c r="AR151" s="99">
        <v>0</v>
      </c>
      <c r="AS151" s="106">
        <v>0</v>
      </c>
      <c r="AT151" s="106">
        <v>0</v>
      </c>
      <c r="AU151" s="99">
        <v>0</v>
      </c>
      <c r="AV151" s="99"/>
      <c r="AW151" s="106">
        <v>0</v>
      </c>
      <c r="AX151" s="106">
        <v>13763131.199999997</v>
      </c>
      <c r="AY151" s="100">
        <v>0</v>
      </c>
      <c r="AZ151" s="106">
        <v>13763131.199999997</v>
      </c>
      <c r="BA151" s="106">
        <v>-801190000</v>
      </c>
    </row>
    <row r="152" spans="1:53" ht="39.6">
      <c r="A152" s="111"/>
      <c r="B152" s="60" t="s">
        <v>288</v>
      </c>
      <c r="C152" s="57" t="s">
        <v>267</v>
      </c>
      <c r="D152" s="214"/>
      <c r="E152" s="31" t="s">
        <v>372</v>
      </c>
      <c r="F152" s="42" t="s">
        <v>306</v>
      </c>
      <c r="G152" s="42" t="s">
        <v>346</v>
      </c>
      <c r="H152" s="116">
        <v>2021</v>
      </c>
      <c r="I152" s="116">
        <v>2030</v>
      </c>
      <c r="J152" s="106">
        <v>0</v>
      </c>
      <c r="K152" s="106">
        <v>0</v>
      </c>
      <c r="L152" s="106">
        <v>0</v>
      </c>
      <c r="M152" s="106">
        <v>18900000</v>
      </c>
      <c r="N152" s="106">
        <v>0</v>
      </c>
      <c r="O152" s="106">
        <v>18900000</v>
      </c>
      <c r="P152" s="106">
        <v>8100000</v>
      </c>
      <c r="Q152" s="106">
        <v>0</v>
      </c>
      <c r="R152" s="106">
        <v>8100000</v>
      </c>
      <c r="S152" s="106">
        <v>0</v>
      </c>
      <c r="T152" s="106">
        <v>0</v>
      </c>
      <c r="U152" s="106">
        <v>0</v>
      </c>
      <c r="V152" s="106">
        <v>10421102.4</v>
      </c>
      <c r="W152" s="106">
        <v>0</v>
      </c>
      <c r="X152" s="106">
        <v>10421102.4</v>
      </c>
      <c r="Y152" s="106">
        <v>14392804.800000001</v>
      </c>
      <c r="Z152" s="106">
        <v>0</v>
      </c>
      <c r="AA152" s="106">
        <v>14392804.800000001</v>
      </c>
      <c r="AB152" s="106">
        <v>14392804.800000001</v>
      </c>
      <c r="AC152" s="106">
        <v>0</v>
      </c>
      <c r="AD152" s="106">
        <v>14392804.800000001</v>
      </c>
      <c r="AE152" s="106">
        <v>14392804.800000001</v>
      </c>
      <c r="AF152" s="106">
        <v>0</v>
      </c>
      <c r="AG152" s="106">
        <v>14392804.800000001</v>
      </c>
      <c r="AH152" s="106">
        <v>14392804.800000001</v>
      </c>
      <c r="AI152" s="106">
        <v>0</v>
      </c>
      <c r="AJ152" s="106">
        <v>14392804.800000001</v>
      </c>
      <c r="AK152" s="106">
        <v>14392804.800000001</v>
      </c>
      <c r="AL152" s="106">
        <v>0</v>
      </c>
      <c r="AM152" s="106">
        <v>14392804.800000001</v>
      </c>
      <c r="AN152" s="106">
        <v>109385126.39999999</v>
      </c>
      <c r="AO152" s="106">
        <v>0</v>
      </c>
      <c r="AP152" s="106">
        <v>109385126.39999999</v>
      </c>
      <c r="AQ152" s="106">
        <v>0</v>
      </c>
      <c r="AR152" s="99">
        <v>0</v>
      </c>
      <c r="AS152" s="106">
        <v>0</v>
      </c>
      <c r="AT152" s="106">
        <v>27000000</v>
      </c>
      <c r="AU152" s="99">
        <v>0</v>
      </c>
      <c r="AV152" s="99" t="s">
        <v>399</v>
      </c>
      <c r="AW152" s="106">
        <v>27000000</v>
      </c>
      <c r="AX152" s="106">
        <v>11645726.399999999</v>
      </c>
      <c r="AY152" s="100">
        <v>0</v>
      </c>
      <c r="AZ152" s="106">
        <v>11645726.399999999</v>
      </c>
      <c r="BA152" s="106">
        <v>-70739400</v>
      </c>
    </row>
    <row r="153" spans="1:53" ht="26.4">
      <c r="A153" s="111"/>
      <c r="B153" s="60" t="s">
        <v>289</v>
      </c>
      <c r="C153" s="109" t="s">
        <v>268</v>
      </c>
      <c r="D153" s="214"/>
      <c r="E153" s="31" t="s">
        <v>371</v>
      </c>
      <c r="F153" s="42" t="s">
        <v>306</v>
      </c>
      <c r="G153" s="42" t="s">
        <v>347</v>
      </c>
      <c r="H153" s="116">
        <v>2025</v>
      </c>
      <c r="I153" s="116">
        <v>2030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235267.20000000001</v>
      </c>
      <c r="W153" s="106">
        <v>307500000</v>
      </c>
      <c r="X153" s="106">
        <v>307735267.19999999</v>
      </c>
      <c r="Y153" s="106">
        <v>32396870.399999999</v>
      </c>
      <c r="Z153" s="106">
        <v>184500000</v>
      </c>
      <c r="AA153" s="106">
        <v>216896870.40000001</v>
      </c>
      <c r="AB153" s="106">
        <v>124646870.40000001</v>
      </c>
      <c r="AC153" s="106">
        <v>0</v>
      </c>
      <c r="AD153" s="106">
        <v>124646870.40000001</v>
      </c>
      <c r="AE153" s="106">
        <v>124646870.40000001</v>
      </c>
      <c r="AF153" s="106">
        <v>0</v>
      </c>
      <c r="AG153" s="106">
        <v>124646870.40000001</v>
      </c>
      <c r="AH153" s="106">
        <v>124646870.40000001</v>
      </c>
      <c r="AI153" s="106">
        <v>0</v>
      </c>
      <c r="AJ153" s="106">
        <v>124646870.40000001</v>
      </c>
      <c r="AK153" s="106">
        <v>124646870.40000001</v>
      </c>
      <c r="AL153" s="106">
        <v>0</v>
      </c>
      <c r="AM153" s="106">
        <v>124646870.40000001</v>
      </c>
      <c r="AN153" s="106">
        <v>531219619.19999993</v>
      </c>
      <c r="AO153" s="106">
        <v>492000000</v>
      </c>
      <c r="AP153" s="106">
        <v>1023219619.1999999</v>
      </c>
      <c r="AQ153" s="106">
        <v>0</v>
      </c>
      <c r="AR153" s="99">
        <v>0</v>
      </c>
      <c r="AS153" s="106">
        <v>0</v>
      </c>
      <c r="AT153" s="106">
        <v>0</v>
      </c>
      <c r="AU153" s="99">
        <v>0</v>
      </c>
      <c r="AV153" s="99"/>
      <c r="AW153" s="106">
        <v>0</v>
      </c>
      <c r="AX153" s="106">
        <v>8469619.2000000011</v>
      </c>
      <c r="AY153" s="100">
        <v>0</v>
      </c>
      <c r="AZ153" s="106">
        <v>8469619.2000000011</v>
      </c>
      <c r="BA153" s="106">
        <v>-1014749999.9999999</v>
      </c>
    </row>
    <row r="154" spans="1:53">
      <c r="A154" s="111"/>
      <c r="B154" s="45"/>
      <c r="C154" s="55" t="s">
        <v>220</v>
      </c>
      <c r="D154" s="56"/>
      <c r="E154" s="46"/>
      <c r="F154" s="47"/>
      <c r="G154" s="47"/>
      <c r="H154" s="47"/>
      <c r="I154" s="47"/>
      <c r="J154" s="101">
        <v>0</v>
      </c>
      <c r="K154" s="101">
        <v>0</v>
      </c>
      <c r="L154" s="101">
        <v>0</v>
      </c>
      <c r="M154" s="101">
        <v>18900000</v>
      </c>
      <c r="N154" s="101">
        <v>0</v>
      </c>
      <c r="O154" s="101">
        <v>18900000</v>
      </c>
      <c r="P154" s="101">
        <v>8100000</v>
      </c>
      <c r="Q154" s="101">
        <v>0</v>
      </c>
      <c r="R154" s="101">
        <v>8100000</v>
      </c>
      <c r="S154" s="101">
        <v>0</v>
      </c>
      <c r="T154" s="101">
        <v>0</v>
      </c>
      <c r="U154" s="101">
        <v>0</v>
      </c>
      <c r="V154" s="101">
        <v>64640224.800000004</v>
      </c>
      <c r="W154" s="101">
        <v>430500000</v>
      </c>
      <c r="X154" s="101">
        <v>495140224.79999995</v>
      </c>
      <c r="Y154" s="101">
        <v>100583530.40000001</v>
      </c>
      <c r="Z154" s="101">
        <v>307500000</v>
      </c>
      <c r="AA154" s="101">
        <v>408083530.39999998</v>
      </c>
      <c r="AB154" s="101">
        <v>254333530.40000001</v>
      </c>
      <c r="AC154" s="101">
        <v>0</v>
      </c>
      <c r="AD154" s="101">
        <v>254333530.40000001</v>
      </c>
      <c r="AE154" s="101">
        <v>254333530.40000001</v>
      </c>
      <c r="AF154" s="101">
        <v>0</v>
      </c>
      <c r="AG154" s="101">
        <v>254333530.40000001</v>
      </c>
      <c r="AH154" s="101">
        <v>254333530.40000001</v>
      </c>
      <c r="AI154" s="101">
        <v>0</v>
      </c>
      <c r="AJ154" s="101">
        <v>254333530.40000001</v>
      </c>
      <c r="AK154" s="101">
        <v>254333530.40000001</v>
      </c>
      <c r="AL154" s="101">
        <v>0</v>
      </c>
      <c r="AM154" s="101">
        <v>254333530.40000001</v>
      </c>
      <c r="AN154" s="101">
        <v>1209557876.8</v>
      </c>
      <c r="AO154" s="101">
        <v>738000000</v>
      </c>
      <c r="AP154" s="101">
        <v>1947557876.8</v>
      </c>
      <c r="AQ154" s="101">
        <v>0</v>
      </c>
      <c r="AR154" s="101">
        <v>0</v>
      </c>
      <c r="AS154" s="101">
        <v>0</v>
      </c>
      <c r="AT154" s="101">
        <v>27000000</v>
      </c>
      <c r="AU154" s="101">
        <v>0</v>
      </c>
      <c r="AV154" s="101">
        <v>0</v>
      </c>
      <c r="AW154" s="101">
        <v>27000000</v>
      </c>
      <c r="AX154" s="101">
        <v>33878476.799999997</v>
      </c>
      <c r="AY154" s="101">
        <v>0</v>
      </c>
      <c r="AZ154" s="101">
        <v>33878476.799999997</v>
      </c>
      <c r="BA154" s="101">
        <v>-1886679400</v>
      </c>
    </row>
    <row r="155" spans="1:53" s="36" customFormat="1">
      <c r="A155" s="225"/>
      <c r="B155" s="115" t="s">
        <v>221</v>
      </c>
      <c r="C155" s="284" t="s">
        <v>269</v>
      </c>
      <c r="D155" s="285"/>
      <c r="E155" s="40"/>
      <c r="F155" s="31"/>
      <c r="G155" s="31"/>
      <c r="H155" s="229"/>
      <c r="I155" s="229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100"/>
      <c r="AX155" s="231"/>
      <c r="AY155" s="231"/>
      <c r="AZ155" s="230"/>
      <c r="BA155" s="98"/>
    </row>
    <row r="156" spans="1:53" ht="13.8">
      <c r="A156" s="111"/>
      <c r="B156" s="115"/>
      <c r="C156" s="39" t="s">
        <v>36</v>
      </c>
      <c r="D156" s="59"/>
      <c r="E156" s="50"/>
      <c r="F156" s="226"/>
      <c r="G156" s="226"/>
      <c r="H156" s="226"/>
      <c r="I156" s="226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100"/>
      <c r="AX156" s="100"/>
      <c r="AY156" s="100"/>
      <c r="AZ156" s="99"/>
      <c r="BA156" s="98"/>
    </row>
    <row r="157" spans="1:53" ht="52.8">
      <c r="A157" s="111"/>
      <c r="B157" s="60" t="s">
        <v>222</v>
      </c>
      <c r="C157" s="109" t="s">
        <v>272</v>
      </c>
      <c r="D157" s="214"/>
      <c r="E157" s="31" t="s">
        <v>373</v>
      </c>
      <c r="F157" s="42" t="s">
        <v>306</v>
      </c>
      <c r="G157" s="42" t="s">
        <v>348</v>
      </c>
      <c r="H157" s="116">
        <v>2022</v>
      </c>
      <c r="I157" s="116">
        <v>2030</v>
      </c>
      <c r="J157" s="106">
        <v>0</v>
      </c>
      <c r="K157" s="106">
        <v>0</v>
      </c>
      <c r="L157" s="106">
        <v>0</v>
      </c>
      <c r="M157" s="106">
        <v>235267.20000000001</v>
      </c>
      <c r="N157" s="106">
        <v>123000000</v>
      </c>
      <c r="O157" s="106">
        <v>123235267.2</v>
      </c>
      <c r="P157" s="106">
        <v>705801.60000000009</v>
      </c>
      <c r="Q157" s="106">
        <v>298505500</v>
      </c>
      <c r="R157" s="106">
        <v>299211301.60000002</v>
      </c>
      <c r="S157" s="106">
        <v>161599801.59999999</v>
      </c>
      <c r="T157" s="106">
        <v>300156900</v>
      </c>
      <c r="U157" s="106">
        <v>461756701.60000002</v>
      </c>
      <c r="V157" s="106">
        <v>161599801.59999999</v>
      </c>
      <c r="W157" s="106">
        <v>0</v>
      </c>
      <c r="X157" s="106">
        <v>161599801.59999999</v>
      </c>
      <c r="Y157" s="106">
        <v>161482751.5</v>
      </c>
      <c r="Z157" s="106">
        <v>0</v>
      </c>
      <c r="AA157" s="106">
        <v>161482751.5</v>
      </c>
      <c r="AB157" s="106">
        <v>161599801.59999999</v>
      </c>
      <c r="AC157" s="106">
        <v>0</v>
      </c>
      <c r="AD157" s="106">
        <v>161599801.59999999</v>
      </c>
      <c r="AE157" s="106">
        <v>161599801.59999999</v>
      </c>
      <c r="AF157" s="106">
        <v>0</v>
      </c>
      <c r="AG157" s="106">
        <v>161599801.59999999</v>
      </c>
      <c r="AH157" s="106">
        <v>161599801.59999999</v>
      </c>
      <c r="AI157" s="106">
        <v>0</v>
      </c>
      <c r="AJ157" s="106">
        <v>161599801.59999999</v>
      </c>
      <c r="AK157" s="106">
        <v>161599801.59999999</v>
      </c>
      <c r="AL157" s="106">
        <v>0</v>
      </c>
      <c r="AM157" s="106">
        <v>161599801.59999999</v>
      </c>
      <c r="AN157" s="106">
        <v>1132022629.9000001</v>
      </c>
      <c r="AO157" s="106">
        <v>721662400</v>
      </c>
      <c r="AP157" s="106">
        <v>1853685029.9000001</v>
      </c>
      <c r="AQ157" s="106">
        <v>30576236.800000012</v>
      </c>
      <c r="AR157" s="99">
        <v>78333333</v>
      </c>
      <c r="AS157" s="106">
        <v>108909569.80000001</v>
      </c>
      <c r="AT157" s="106">
        <v>64662999</v>
      </c>
      <c r="AU157" s="99">
        <v>471650001</v>
      </c>
      <c r="AV157" s="99" t="s">
        <v>400</v>
      </c>
      <c r="AW157" s="106">
        <v>536313000</v>
      </c>
      <c r="AX157" s="106">
        <v>4117758.9000000004</v>
      </c>
      <c r="AY157" s="100">
        <v>0</v>
      </c>
      <c r="AZ157" s="106">
        <v>4117758.9000000004</v>
      </c>
      <c r="BA157" s="106">
        <v>-1204344701.2000003</v>
      </c>
    </row>
    <row r="158" spans="1:53" ht="52.8">
      <c r="A158" s="111"/>
      <c r="B158" s="60" t="s">
        <v>270</v>
      </c>
      <c r="C158" s="109" t="s">
        <v>271</v>
      </c>
      <c r="D158" s="214"/>
      <c r="E158" s="31" t="s">
        <v>373</v>
      </c>
      <c r="F158" s="42" t="s">
        <v>306</v>
      </c>
      <c r="G158" s="42" t="s">
        <v>349</v>
      </c>
      <c r="H158" s="116">
        <v>2021</v>
      </c>
      <c r="I158" s="116">
        <v>2030</v>
      </c>
      <c r="J158" s="106">
        <v>12690358.800000001</v>
      </c>
      <c r="K158" s="106">
        <v>0</v>
      </c>
      <c r="L158" s="106">
        <v>12690358.800000001</v>
      </c>
      <c r="M158" s="106">
        <v>50712152.799999997</v>
      </c>
      <c r="N158" s="106">
        <v>0</v>
      </c>
      <c r="O158" s="106">
        <v>50712152.799999997</v>
      </c>
      <c r="P158" s="106">
        <v>51397152.799999997</v>
      </c>
      <c r="Q158" s="106">
        <v>212175000</v>
      </c>
      <c r="R158" s="106">
        <v>263572152.80000001</v>
      </c>
      <c r="S158" s="106">
        <v>53917152.799999997</v>
      </c>
      <c r="T158" s="106">
        <v>184500000</v>
      </c>
      <c r="U158" s="106">
        <v>238417152.80000001</v>
      </c>
      <c r="V158" s="106">
        <v>165087687.19999999</v>
      </c>
      <c r="W158" s="106">
        <v>184500000</v>
      </c>
      <c r="X158" s="106">
        <v>349587687.19999999</v>
      </c>
      <c r="Y158" s="106">
        <v>162567687.19999999</v>
      </c>
      <c r="Z158" s="106">
        <v>184500000</v>
      </c>
      <c r="AA158" s="106">
        <v>347067687.19999999</v>
      </c>
      <c r="AB158" s="106">
        <v>254817687.19999999</v>
      </c>
      <c r="AC158" s="106">
        <v>0</v>
      </c>
      <c r="AD158" s="106">
        <v>254817687.19999999</v>
      </c>
      <c r="AE158" s="106">
        <v>254817687.19999999</v>
      </c>
      <c r="AF158" s="106">
        <v>0</v>
      </c>
      <c r="AG158" s="106">
        <v>254817687.19999999</v>
      </c>
      <c r="AH158" s="106">
        <v>254817687.19999999</v>
      </c>
      <c r="AI158" s="106">
        <v>0</v>
      </c>
      <c r="AJ158" s="106">
        <v>254817687.19999999</v>
      </c>
      <c r="AK158" s="106">
        <v>254817687.19999999</v>
      </c>
      <c r="AL158" s="106">
        <v>0</v>
      </c>
      <c r="AM158" s="106">
        <v>254817687.19999999</v>
      </c>
      <c r="AN158" s="106">
        <v>1515642940.4000001</v>
      </c>
      <c r="AO158" s="106">
        <v>765675000</v>
      </c>
      <c r="AP158" s="106">
        <v>2281317940.4000001</v>
      </c>
      <c r="AQ158" s="106">
        <v>162951654.03999999</v>
      </c>
      <c r="AR158" s="99">
        <v>0</v>
      </c>
      <c r="AS158" s="106">
        <v>162951654.03999999</v>
      </c>
      <c r="AT158" s="106">
        <v>3245163</v>
      </c>
      <c r="AU158" s="99"/>
      <c r="AV158" s="99" t="s">
        <v>400</v>
      </c>
      <c r="AW158" s="106">
        <v>3245163</v>
      </c>
      <c r="AX158" s="106">
        <v>311206120.80000001</v>
      </c>
      <c r="AY158" s="100">
        <v>0</v>
      </c>
      <c r="AZ158" s="106">
        <v>311206120.80000001</v>
      </c>
      <c r="BA158" s="106">
        <v>-1803915002.5599999</v>
      </c>
    </row>
    <row r="159" spans="1:53">
      <c r="A159" s="111"/>
      <c r="B159" s="45"/>
      <c r="C159" s="55" t="s">
        <v>223</v>
      </c>
      <c r="D159" s="56"/>
      <c r="E159" s="46"/>
      <c r="F159" s="47"/>
      <c r="G159" s="47"/>
      <c r="H159" s="47"/>
      <c r="I159" s="47"/>
      <c r="J159" s="101">
        <v>12690358.800000001</v>
      </c>
      <c r="K159" s="101">
        <v>0</v>
      </c>
      <c r="L159" s="101">
        <v>12690358.800000001</v>
      </c>
      <c r="M159" s="101">
        <v>50947420</v>
      </c>
      <c r="N159" s="101">
        <v>123000000</v>
      </c>
      <c r="O159" s="101">
        <v>173947420</v>
      </c>
      <c r="P159" s="101">
        <v>52102954.399999999</v>
      </c>
      <c r="Q159" s="101">
        <v>510680500</v>
      </c>
      <c r="R159" s="101">
        <v>562783454.4000001</v>
      </c>
      <c r="S159" s="101">
        <v>215516954.39999998</v>
      </c>
      <c r="T159" s="101">
        <v>484656900</v>
      </c>
      <c r="U159" s="101">
        <v>700173854.4000001</v>
      </c>
      <c r="V159" s="101">
        <v>326687488.79999995</v>
      </c>
      <c r="W159" s="101">
        <v>184500000</v>
      </c>
      <c r="X159" s="101">
        <v>511187488.79999995</v>
      </c>
      <c r="Y159" s="101">
        <v>324050438.69999999</v>
      </c>
      <c r="Z159" s="101">
        <v>184500000</v>
      </c>
      <c r="AA159" s="101">
        <v>508550438.69999999</v>
      </c>
      <c r="AB159" s="101">
        <v>416417488.79999995</v>
      </c>
      <c r="AC159" s="101">
        <v>0</v>
      </c>
      <c r="AD159" s="101">
        <v>416417488.79999995</v>
      </c>
      <c r="AE159" s="101">
        <v>416417488.79999995</v>
      </c>
      <c r="AF159" s="101">
        <v>0</v>
      </c>
      <c r="AG159" s="101">
        <v>416417488.79999995</v>
      </c>
      <c r="AH159" s="101">
        <v>416417488.79999995</v>
      </c>
      <c r="AI159" s="101">
        <v>0</v>
      </c>
      <c r="AJ159" s="101">
        <v>416417488.79999995</v>
      </c>
      <c r="AK159" s="101">
        <v>416417488.79999995</v>
      </c>
      <c r="AL159" s="101">
        <v>0</v>
      </c>
      <c r="AM159" s="101">
        <v>416417488.79999995</v>
      </c>
      <c r="AN159" s="101">
        <v>2647665570.3000002</v>
      </c>
      <c r="AO159" s="101">
        <v>1487337400</v>
      </c>
      <c r="AP159" s="101">
        <v>4135002970.3000002</v>
      </c>
      <c r="AQ159" s="101">
        <v>193527890.84</v>
      </c>
      <c r="AR159" s="101">
        <v>78333333</v>
      </c>
      <c r="AS159" s="101">
        <v>271861223.84000003</v>
      </c>
      <c r="AT159" s="101">
        <v>67908162</v>
      </c>
      <c r="AU159" s="101">
        <v>471650001</v>
      </c>
      <c r="AV159" s="101">
        <v>0</v>
      </c>
      <c r="AW159" s="101">
        <v>539558163</v>
      </c>
      <c r="AX159" s="101">
        <v>315323879.69999999</v>
      </c>
      <c r="AY159" s="101">
        <v>0</v>
      </c>
      <c r="AZ159" s="101">
        <v>315323879.69999999</v>
      </c>
      <c r="BA159" s="101">
        <v>-3008259703.7600002</v>
      </c>
    </row>
    <row r="160" spans="1:53" s="36" customFormat="1" ht="46.2" customHeight="1">
      <c r="A160" s="225"/>
      <c r="B160" s="115" t="s">
        <v>224</v>
      </c>
      <c r="C160" s="284" t="s">
        <v>273</v>
      </c>
      <c r="D160" s="285"/>
      <c r="E160" s="40"/>
      <c r="F160" s="31"/>
      <c r="G160" s="31"/>
      <c r="H160" s="229"/>
      <c r="I160" s="229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  <c r="AV160" s="230"/>
      <c r="AW160" s="100"/>
      <c r="AX160" s="231"/>
      <c r="AY160" s="231"/>
      <c r="AZ160" s="230"/>
      <c r="BA160" s="98"/>
    </row>
    <row r="161" spans="1:53" ht="13.8">
      <c r="A161" s="111"/>
      <c r="B161" s="115"/>
      <c r="C161" s="39" t="s">
        <v>36</v>
      </c>
      <c r="D161" s="59"/>
      <c r="E161" s="50"/>
      <c r="F161" s="226"/>
      <c r="G161" s="226"/>
      <c r="H161" s="226"/>
      <c r="I161" s="226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100"/>
      <c r="AX161" s="100"/>
      <c r="AY161" s="100"/>
      <c r="AZ161" s="99"/>
      <c r="BA161" s="98"/>
    </row>
    <row r="162" spans="1:53" ht="26.4">
      <c r="A162" s="111"/>
      <c r="B162" s="60" t="s">
        <v>225</v>
      </c>
      <c r="C162" s="109" t="s">
        <v>274</v>
      </c>
      <c r="D162" s="214"/>
      <c r="E162" s="31" t="s">
        <v>371</v>
      </c>
      <c r="F162" s="42" t="s">
        <v>306</v>
      </c>
      <c r="G162" s="42" t="s">
        <v>350</v>
      </c>
      <c r="H162" s="116">
        <v>2026</v>
      </c>
      <c r="I162" s="116">
        <v>2028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0</v>
      </c>
      <c r="Q162" s="106">
        <v>0</v>
      </c>
      <c r="R162" s="106">
        <v>0</v>
      </c>
      <c r="S162" s="106">
        <v>0</v>
      </c>
      <c r="T162" s="106">
        <v>0</v>
      </c>
      <c r="U162" s="106">
        <v>0</v>
      </c>
      <c r="V162" s="106">
        <v>0</v>
      </c>
      <c r="W162" s="106">
        <v>0</v>
      </c>
      <c r="X162" s="106">
        <v>0</v>
      </c>
      <c r="Y162" s="106">
        <v>696633.6</v>
      </c>
      <c r="Z162" s="106">
        <v>0</v>
      </c>
      <c r="AA162" s="106">
        <v>696633.6</v>
      </c>
      <c r="AB162" s="106">
        <v>580833.6</v>
      </c>
      <c r="AC162" s="106">
        <v>0</v>
      </c>
      <c r="AD162" s="106">
        <v>580833.6</v>
      </c>
      <c r="AE162" s="106">
        <v>503633.6</v>
      </c>
      <c r="AF162" s="106">
        <v>0</v>
      </c>
      <c r="AG162" s="106">
        <v>503633.6</v>
      </c>
      <c r="AH162" s="106">
        <v>0</v>
      </c>
      <c r="AI162" s="106">
        <v>0</v>
      </c>
      <c r="AJ162" s="106">
        <v>0</v>
      </c>
      <c r="AK162" s="106">
        <v>0</v>
      </c>
      <c r="AL162" s="106">
        <v>0</v>
      </c>
      <c r="AM162" s="106">
        <v>0</v>
      </c>
      <c r="AN162" s="106">
        <v>1781100.7999999998</v>
      </c>
      <c r="AO162" s="106">
        <v>0</v>
      </c>
      <c r="AP162" s="106">
        <v>1781100.7999999998</v>
      </c>
      <c r="AQ162" s="106">
        <v>0</v>
      </c>
      <c r="AR162" s="99">
        <v>0</v>
      </c>
      <c r="AS162" s="106">
        <v>0</v>
      </c>
      <c r="AT162" s="106">
        <v>0</v>
      </c>
      <c r="AU162" s="99">
        <v>0</v>
      </c>
      <c r="AV162" s="99"/>
      <c r="AW162" s="106">
        <v>0</v>
      </c>
      <c r="AX162" s="106">
        <v>352900.80000000005</v>
      </c>
      <c r="AY162" s="100">
        <v>0</v>
      </c>
      <c r="AZ162" s="106">
        <v>352900.80000000005</v>
      </c>
      <c r="BA162" s="106">
        <v>-1428199.9999999998</v>
      </c>
    </row>
    <row r="163" spans="1:53" ht="39.6">
      <c r="A163" s="111"/>
      <c r="B163" s="60" t="s">
        <v>276</v>
      </c>
      <c r="C163" s="109" t="s">
        <v>275</v>
      </c>
      <c r="D163" s="214"/>
      <c r="E163" s="31" t="s">
        <v>366</v>
      </c>
      <c r="F163" s="42" t="s">
        <v>306</v>
      </c>
      <c r="G163" s="42" t="s">
        <v>351</v>
      </c>
      <c r="H163" s="116">
        <v>2022</v>
      </c>
      <c r="I163" s="116">
        <v>2025</v>
      </c>
      <c r="J163" s="106">
        <v>0</v>
      </c>
      <c r="K163" s="106">
        <v>0</v>
      </c>
      <c r="L163" s="106">
        <v>0</v>
      </c>
      <c r="M163" s="106">
        <v>4859900.8</v>
      </c>
      <c r="N163" s="106">
        <v>0</v>
      </c>
      <c r="O163" s="106">
        <v>4859900.8</v>
      </c>
      <c r="P163" s="106">
        <v>5281300.8</v>
      </c>
      <c r="Q163" s="106">
        <v>0</v>
      </c>
      <c r="R163" s="106">
        <v>5281300.8</v>
      </c>
      <c r="S163" s="106">
        <v>5281300.8</v>
      </c>
      <c r="T163" s="106">
        <v>0</v>
      </c>
      <c r="U163" s="106">
        <v>5281300.8</v>
      </c>
      <c r="V163" s="106">
        <v>5281300.8</v>
      </c>
      <c r="W163" s="106">
        <v>0</v>
      </c>
      <c r="X163" s="106">
        <v>5281300.8</v>
      </c>
      <c r="Y163" s="106">
        <v>0</v>
      </c>
      <c r="Z163" s="106">
        <v>0</v>
      </c>
      <c r="AA163" s="106">
        <v>0</v>
      </c>
      <c r="AB163" s="106">
        <v>0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0</v>
      </c>
      <c r="AJ163" s="106">
        <v>0</v>
      </c>
      <c r="AK163" s="106">
        <v>0</v>
      </c>
      <c r="AL163" s="106">
        <v>0</v>
      </c>
      <c r="AM163" s="106">
        <v>0</v>
      </c>
      <c r="AN163" s="106">
        <v>20703803.199999999</v>
      </c>
      <c r="AO163" s="106">
        <v>0</v>
      </c>
      <c r="AP163" s="106">
        <v>20703803.199999999</v>
      </c>
      <c r="AQ163" s="106">
        <v>1058702.3999999999</v>
      </c>
      <c r="AR163" s="99">
        <v>0</v>
      </c>
      <c r="AS163" s="106">
        <v>1058702.3999999999</v>
      </c>
      <c r="AT163" s="106">
        <v>0</v>
      </c>
      <c r="AU163" s="99">
        <v>0</v>
      </c>
      <c r="AV163" s="99"/>
      <c r="AW163" s="106">
        <v>0</v>
      </c>
      <c r="AX163" s="106">
        <v>352900.8</v>
      </c>
      <c r="AY163" s="100">
        <v>0</v>
      </c>
      <c r="AZ163" s="106">
        <v>352900.8</v>
      </c>
      <c r="BA163" s="106">
        <v>-19292200</v>
      </c>
    </row>
    <row r="164" spans="1:53">
      <c r="A164" s="111"/>
      <c r="B164" s="45"/>
      <c r="C164" s="55" t="s">
        <v>226</v>
      </c>
      <c r="D164" s="56"/>
      <c r="E164" s="46"/>
      <c r="F164" s="47"/>
      <c r="G164" s="47"/>
      <c r="H164" s="47"/>
      <c r="I164" s="47"/>
      <c r="J164" s="101">
        <v>0</v>
      </c>
      <c r="K164" s="101">
        <v>0</v>
      </c>
      <c r="L164" s="101">
        <v>0</v>
      </c>
      <c r="M164" s="101">
        <v>4859900.8</v>
      </c>
      <c r="N164" s="101">
        <v>0</v>
      </c>
      <c r="O164" s="101">
        <v>4859900.8</v>
      </c>
      <c r="P164" s="101">
        <v>5281300.8</v>
      </c>
      <c r="Q164" s="101">
        <v>0</v>
      </c>
      <c r="R164" s="101">
        <v>5281300.8</v>
      </c>
      <c r="S164" s="101">
        <v>5281300.8</v>
      </c>
      <c r="T164" s="101">
        <v>0</v>
      </c>
      <c r="U164" s="101">
        <v>5281300.8</v>
      </c>
      <c r="V164" s="101">
        <v>5281300.8</v>
      </c>
      <c r="W164" s="101">
        <v>0</v>
      </c>
      <c r="X164" s="101">
        <v>5281300.8</v>
      </c>
      <c r="Y164" s="101">
        <v>696633.6</v>
      </c>
      <c r="Z164" s="101">
        <v>0</v>
      </c>
      <c r="AA164" s="101">
        <v>696633.6</v>
      </c>
      <c r="AB164" s="101">
        <v>580833.6</v>
      </c>
      <c r="AC164" s="101">
        <v>0</v>
      </c>
      <c r="AD164" s="101">
        <v>580833.6</v>
      </c>
      <c r="AE164" s="101">
        <v>503633.6</v>
      </c>
      <c r="AF164" s="101">
        <v>0</v>
      </c>
      <c r="AG164" s="101">
        <v>503633.6</v>
      </c>
      <c r="AH164" s="101">
        <v>0</v>
      </c>
      <c r="AI164" s="101">
        <v>0</v>
      </c>
      <c r="AJ164" s="101">
        <v>0</v>
      </c>
      <c r="AK164" s="101">
        <v>0</v>
      </c>
      <c r="AL164" s="101">
        <v>0</v>
      </c>
      <c r="AM164" s="101">
        <v>0</v>
      </c>
      <c r="AN164" s="101">
        <v>22484904</v>
      </c>
      <c r="AO164" s="101">
        <v>0</v>
      </c>
      <c r="AP164" s="101">
        <v>22484904</v>
      </c>
      <c r="AQ164" s="101">
        <v>1058702.3999999999</v>
      </c>
      <c r="AR164" s="101">
        <v>0</v>
      </c>
      <c r="AS164" s="101">
        <v>1058702.3999999999</v>
      </c>
      <c r="AT164" s="101">
        <v>0</v>
      </c>
      <c r="AU164" s="101">
        <v>0</v>
      </c>
      <c r="AV164" s="101">
        <v>0</v>
      </c>
      <c r="AW164" s="101">
        <v>0</v>
      </c>
      <c r="AX164" s="101">
        <v>705801.60000000009</v>
      </c>
      <c r="AY164" s="101">
        <v>0</v>
      </c>
      <c r="AZ164" s="101">
        <v>705801.60000000009</v>
      </c>
      <c r="BA164" s="101">
        <v>-20720400</v>
      </c>
    </row>
    <row r="165" spans="1:53" s="36" customFormat="1" ht="46.2" customHeight="1">
      <c r="A165" s="225"/>
      <c r="B165" s="115" t="s">
        <v>227</v>
      </c>
      <c r="C165" s="284" t="s">
        <v>279</v>
      </c>
      <c r="D165" s="285"/>
      <c r="E165" s="40"/>
      <c r="F165" s="31"/>
      <c r="G165" s="31"/>
      <c r="H165" s="229"/>
      <c r="I165" s="229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  <c r="AV165" s="230"/>
      <c r="AW165" s="100"/>
      <c r="AX165" s="231"/>
      <c r="AY165" s="231"/>
      <c r="AZ165" s="230"/>
      <c r="BA165" s="98"/>
    </row>
    <row r="166" spans="1:53" ht="13.8">
      <c r="A166" s="111"/>
      <c r="B166" s="115"/>
      <c r="C166" s="39" t="s">
        <v>36</v>
      </c>
      <c r="D166" s="59"/>
      <c r="E166" s="50"/>
      <c r="F166" s="226"/>
      <c r="G166" s="226"/>
      <c r="H166" s="226"/>
      <c r="I166" s="226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100"/>
      <c r="AX166" s="100"/>
      <c r="AY166" s="100"/>
      <c r="AZ166" s="99"/>
      <c r="BA166" s="98"/>
    </row>
    <row r="167" spans="1:53" ht="52.8">
      <c r="A167" s="111"/>
      <c r="B167" s="60" t="s">
        <v>228</v>
      </c>
      <c r="C167" s="109" t="s">
        <v>278</v>
      </c>
      <c r="D167" s="214"/>
      <c r="E167" s="31" t="s">
        <v>371</v>
      </c>
      <c r="F167" s="42" t="s">
        <v>306</v>
      </c>
      <c r="G167" s="42" t="s">
        <v>352</v>
      </c>
      <c r="H167" s="116">
        <v>2021</v>
      </c>
      <c r="I167" s="116">
        <v>2030</v>
      </c>
      <c r="J167" s="106">
        <v>24527767.199999999</v>
      </c>
      <c r="K167" s="106">
        <v>0</v>
      </c>
      <c r="L167" s="106">
        <v>24527767.199999999</v>
      </c>
      <c r="M167" s="106">
        <v>0</v>
      </c>
      <c r="N167" s="106">
        <v>0</v>
      </c>
      <c r="O167" s="106">
        <v>0</v>
      </c>
      <c r="P167" s="106">
        <v>28232064</v>
      </c>
      <c r="Q167" s="106">
        <v>0</v>
      </c>
      <c r="R167" s="106">
        <v>28232064</v>
      </c>
      <c r="S167" s="106">
        <v>8940153.5999999996</v>
      </c>
      <c r="T167" s="106">
        <v>0</v>
      </c>
      <c r="U167" s="106">
        <v>8940153.5999999996</v>
      </c>
      <c r="V167" s="106">
        <v>8940153.5999999996</v>
      </c>
      <c r="W167" s="106">
        <v>0</v>
      </c>
      <c r="X167" s="106">
        <v>8940153.5999999996</v>
      </c>
      <c r="Y167" s="106">
        <v>8940153.5999999996</v>
      </c>
      <c r="Z167" s="106">
        <v>0</v>
      </c>
      <c r="AA167" s="106">
        <v>8940153.5999999996</v>
      </c>
      <c r="AB167" s="106">
        <v>8940153.5999999996</v>
      </c>
      <c r="AC167" s="106">
        <v>0</v>
      </c>
      <c r="AD167" s="106">
        <v>8940153.5999999996</v>
      </c>
      <c r="AE167" s="106">
        <v>8940153.5999999996</v>
      </c>
      <c r="AF167" s="106">
        <v>0</v>
      </c>
      <c r="AG167" s="106">
        <v>8940153.5999999996</v>
      </c>
      <c r="AH167" s="106">
        <v>8940153.5999999996</v>
      </c>
      <c r="AI167" s="106">
        <v>0</v>
      </c>
      <c r="AJ167" s="106">
        <v>8940153.5999999996</v>
      </c>
      <c r="AK167" s="106">
        <v>8940153.5999999996</v>
      </c>
      <c r="AL167" s="106">
        <v>0</v>
      </c>
      <c r="AM167" s="106">
        <v>8940153.5999999996</v>
      </c>
      <c r="AN167" s="106">
        <v>115340906.39999998</v>
      </c>
      <c r="AO167" s="106">
        <v>0</v>
      </c>
      <c r="AP167" s="106">
        <v>115340906.39999998</v>
      </c>
      <c r="AQ167" s="106">
        <v>37407484.799999997</v>
      </c>
      <c r="AR167" s="99">
        <v>0</v>
      </c>
      <c r="AS167" s="106">
        <v>37407484.799999997</v>
      </c>
      <c r="AT167" s="106">
        <v>24292500</v>
      </c>
      <c r="AU167" s="99">
        <v>0</v>
      </c>
      <c r="AV167" s="99" t="s">
        <v>397</v>
      </c>
      <c r="AW167" s="106">
        <v>24292500</v>
      </c>
      <c r="AX167" s="106">
        <v>53640921.600000001</v>
      </c>
      <c r="AY167" s="100"/>
      <c r="AZ167" s="106">
        <v>53640921.600000001</v>
      </c>
      <c r="BA167" s="106">
        <v>0</v>
      </c>
    </row>
    <row r="168" spans="1:53">
      <c r="A168" s="111"/>
      <c r="B168" s="45"/>
      <c r="C168" s="55" t="s">
        <v>229</v>
      </c>
      <c r="D168" s="56"/>
      <c r="E168" s="46"/>
      <c r="F168" s="47"/>
      <c r="G168" s="47"/>
      <c r="H168" s="47"/>
      <c r="I168" s="47"/>
      <c r="J168" s="101">
        <v>24527767.199999999</v>
      </c>
      <c r="K168" s="101">
        <v>0</v>
      </c>
      <c r="L168" s="101">
        <v>24527767.199999999</v>
      </c>
      <c r="M168" s="101">
        <v>0</v>
      </c>
      <c r="N168" s="101">
        <v>0</v>
      </c>
      <c r="O168" s="101">
        <v>0</v>
      </c>
      <c r="P168" s="101">
        <v>28232064</v>
      </c>
      <c r="Q168" s="101">
        <v>0</v>
      </c>
      <c r="R168" s="101">
        <v>28232064</v>
      </c>
      <c r="S168" s="101">
        <v>8940153.5999999996</v>
      </c>
      <c r="T168" s="101">
        <v>0</v>
      </c>
      <c r="U168" s="101">
        <v>8940153.5999999996</v>
      </c>
      <c r="V168" s="101">
        <v>8940153.5999999996</v>
      </c>
      <c r="W168" s="101">
        <v>0</v>
      </c>
      <c r="X168" s="101">
        <v>8940153.5999999996</v>
      </c>
      <c r="Y168" s="101">
        <v>8940153.5999999996</v>
      </c>
      <c r="Z168" s="101">
        <v>0</v>
      </c>
      <c r="AA168" s="101">
        <v>8940153.5999999996</v>
      </c>
      <c r="AB168" s="101">
        <v>8940153.5999999996</v>
      </c>
      <c r="AC168" s="101">
        <v>0</v>
      </c>
      <c r="AD168" s="101">
        <v>8940153.5999999996</v>
      </c>
      <c r="AE168" s="101">
        <v>8940153.5999999996</v>
      </c>
      <c r="AF168" s="101">
        <v>0</v>
      </c>
      <c r="AG168" s="101">
        <v>8940153.5999999996</v>
      </c>
      <c r="AH168" s="101">
        <v>8940153.5999999996</v>
      </c>
      <c r="AI168" s="101">
        <v>0</v>
      </c>
      <c r="AJ168" s="101">
        <v>8940153.5999999996</v>
      </c>
      <c r="AK168" s="101">
        <v>8940153.5999999996</v>
      </c>
      <c r="AL168" s="101">
        <v>0</v>
      </c>
      <c r="AM168" s="101">
        <v>8940153.5999999996</v>
      </c>
      <c r="AN168" s="101">
        <v>115340906.39999998</v>
      </c>
      <c r="AO168" s="101">
        <v>0</v>
      </c>
      <c r="AP168" s="101">
        <v>115340906.39999998</v>
      </c>
      <c r="AQ168" s="101">
        <v>37407484.799999997</v>
      </c>
      <c r="AR168" s="101">
        <v>0</v>
      </c>
      <c r="AS168" s="101">
        <v>37407484.799999997</v>
      </c>
      <c r="AT168" s="101">
        <v>24292500</v>
      </c>
      <c r="AU168" s="101">
        <v>0</v>
      </c>
      <c r="AV168" s="101">
        <v>0</v>
      </c>
      <c r="AW168" s="101">
        <v>24292500</v>
      </c>
      <c r="AX168" s="101">
        <v>53640921.600000001</v>
      </c>
      <c r="AY168" s="101">
        <v>0</v>
      </c>
      <c r="AZ168" s="101">
        <v>53640921.600000001</v>
      </c>
      <c r="BA168" s="101">
        <v>0</v>
      </c>
    </row>
    <row r="169" spans="1:53" s="36" customFormat="1" ht="55.95" customHeight="1">
      <c r="A169" s="225"/>
      <c r="B169" s="115" t="s">
        <v>230</v>
      </c>
      <c r="C169" s="284" t="s">
        <v>277</v>
      </c>
      <c r="D169" s="285"/>
      <c r="E169" s="40"/>
      <c r="F169" s="31"/>
      <c r="G169" s="31"/>
      <c r="H169" s="229"/>
      <c r="I169" s="229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  <c r="AV169" s="230"/>
      <c r="AW169" s="100"/>
      <c r="AX169" s="231"/>
      <c r="AY169" s="231"/>
      <c r="AZ169" s="230"/>
      <c r="BA169" s="98"/>
    </row>
    <row r="170" spans="1:53" ht="13.8">
      <c r="A170" s="111"/>
      <c r="B170" s="115"/>
      <c r="C170" s="39" t="s">
        <v>36</v>
      </c>
      <c r="D170" s="59"/>
      <c r="E170" s="50"/>
      <c r="F170" s="226"/>
      <c r="G170" s="226"/>
      <c r="H170" s="226"/>
      <c r="I170" s="226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100"/>
      <c r="AX170" s="100"/>
      <c r="AY170" s="100"/>
      <c r="AZ170" s="99"/>
      <c r="BA170" s="98"/>
    </row>
    <row r="171" spans="1:53" ht="26.4">
      <c r="A171" s="111"/>
      <c r="B171" s="60" t="s">
        <v>231</v>
      </c>
      <c r="C171" s="109" t="s">
        <v>280</v>
      </c>
      <c r="D171" s="214"/>
      <c r="E171" s="31" t="s">
        <v>355</v>
      </c>
      <c r="F171" s="42" t="s">
        <v>306</v>
      </c>
      <c r="G171" s="42" t="s">
        <v>353</v>
      </c>
      <c r="H171" s="116">
        <v>2021</v>
      </c>
      <c r="I171" s="116">
        <v>2023</v>
      </c>
      <c r="J171" s="106">
        <v>0</v>
      </c>
      <c r="K171" s="106">
        <v>0</v>
      </c>
      <c r="L171" s="106">
        <v>0</v>
      </c>
      <c r="M171" s="106">
        <v>17137423</v>
      </c>
      <c r="N171" s="106">
        <v>0</v>
      </c>
      <c r="O171" s="106">
        <v>17137423</v>
      </c>
      <c r="P171" s="106">
        <v>13053648</v>
      </c>
      <c r="Q171" s="106">
        <v>0</v>
      </c>
      <c r="R171" s="106">
        <v>13053648</v>
      </c>
      <c r="S171" s="106">
        <v>0</v>
      </c>
      <c r="T171" s="106">
        <v>0</v>
      </c>
      <c r="U171" s="106">
        <v>0</v>
      </c>
      <c r="V171" s="106">
        <v>0</v>
      </c>
      <c r="W171" s="106">
        <v>0</v>
      </c>
      <c r="X171" s="106">
        <v>0</v>
      </c>
      <c r="Y171" s="106">
        <v>0</v>
      </c>
      <c r="Z171" s="106">
        <v>0</v>
      </c>
      <c r="AA171" s="106">
        <v>0</v>
      </c>
      <c r="AB171" s="106">
        <v>0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0</v>
      </c>
      <c r="AJ171" s="106">
        <v>0</v>
      </c>
      <c r="AK171" s="106">
        <v>0</v>
      </c>
      <c r="AL171" s="106">
        <v>0</v>
      </c>
      <c r="AM171" s="106">
        <v>0</v>
      </c>
      <c r="AN171" s="106">
        <v>30191071</v>
      </c>
      <c r="AO171" s="106">
        <v>0</v>
      </c>
      <c r="AP171" s="106">
        <v>30191071</v>
      </c>
      <c r="AQ171" s="106">
        <v>16082271</v>
      </c>
      <c r="AR171" s="99">
        <v>0</v>
      </c>
      <c r="AS171" s="106">
        <v>16082271</v>
      </c>
      <c r="AT171" s="106">
        <v>7850000</v>
      </c>
      <c r="AU171" s="99">
        <v>0</v>
      </c>
      <c r="AV171" s="99" t="s">
        <v>396</v>
      </c>
      <c r="AW171" s="106">
        <v>7850000</v>
      </c>
      <c r="AX171" s="106">
        <v>0</v>
      </c>
      <c r="AY171" s="100">
        <v>0</v>
      </c>
      <c r="AZ171" s="106">
        <v>0</v>
      </c>
      <c r="BA171" s="106">
        <v>-6258800</v>
      </c>
    </row>
    <row r="172" spans="1:53">
      <c r="A172" s="111"/>
      <c r="B172" s="45"/>
      <c r="C172" s="55" t="s">
        <v>232</v>
      </c>
      <c r="D172" s="56"/>
      <c r="E172" s="46"/>
      <c r="F172" s="47"/>
      <c r="G172" s="47"/>
      <c r="H172" s="47"/>
      <c r="I172" s="47"/>
      <c r="J172" s="101">
        <v>0</v>
      </c>
      <c r="K172" s="101">
        <v>0</v>
      </c>
      <c r="L172" s="101">
        <v>0</v>
      </c>
      <c r="M172" s="101">
        <v>17137423</v>
      </c>
      <c r="N172" s="101">
        <v>0</v>
      </c>
      <c r="O172" s="101">
        <v>17137423</v>
      </c>
      <c r="P172" s="101">
        <v>13053648</v>
      </c>
      <c r="Q172" s="101">
        <v>0</v>
      </c>
      <c r="R172" s="101">
        <v>13053648</v>
      </c>
      <c r="S172" s="101">
        <v>0</v>
      </c>
      <c r="T172" s="101">
        <v>0</v>
      </c>
      <c r="U172" s="101">
        <v>0</v>
      </c>
      <c r="V172" s="101">
        <v>0</v>
      </c>
      <c r="W172" s="101">
        <v>0</v>
      </c>
      <c r="X172" s="101">
        <v>0</v>
      </c>
      <c r="Y172" s="101">
        <v>0</v>
      </c>
      <c r="Z172" s="101">
        <v>0</v>
      </c>
      <c r="AA172" s="101">
        <v>0</v>
      </c>
      <c r="AB172" s="101">
        <v>0</v>
      </c>
      <c r="AC172" s="101">
        <v>0</v>
      </c>
      <c r="AD172" s="101">
        <v>0</v>
      </c>
      <c r="AE172" s="101">
        <v>0</v>
      </c>
      <c r="AF172" s="101">
        <v>0</v>
      </c>
      <c r="AG172" s="101">
        <v>0</v>
      </c>
      <c r="AH172" s="101">
        <v>0</v>
      </c>
      <c r="AI172" s="101">
        <v>0</v>
      </c>
      <c r="AJ172" s="101">
        <v>0</v>
      </c>
      <c r="AK172" s="101">
        <v>0</v>
      </c>
      <c r="AL172" s="101">
        <v>0</v>
      </c>
      <c r="AM172" s="101">
        <v>0</v>
      </c>
      <c r="AN172" s="101">
        <v>30191071</v>
      </c>
      <c r="AO172" s="101">
        <v>0</v>
      </c>
      <c r="AP172" s="101">
        <v>30191071</v>
      </c>
      <c r="AQ172" s="101">
        <v>16082271</v>
      </c>
      <c r="AR172" s="101">
        <v>0</v>
      </c>
      <c r="AS172" s="101">
        <v>16082271</v>
      </c>
      <c r="AT172" s="101">
        <v>7850000</v>
      </c>
      <c r="AU172" s="101">
        <v>0</v>
      </c>
      <c r="AV172" s="101">
        <v>0</v>
      </c>
      <c r="AW172" s="101">
        <v>7850000</v>
      </c>
      <c r="AX172" s="101">
        <v>0</v>
      </c>
      <c r="AY172" s="101">
        <v>0</v>
      </c>
      <c r="AZ172" s="101">
        <v>0</v>
      </c>
      <c r="BA172" s="101">
        <v>-6258800</v>
      </c>
    </row>
    <row r="173" spans="1:53">
      <c r="A173" s="111"/>
      <c r="B173" s="61"/>
      <c r="C173" s="62" t="s">
        <v>233</v>
      </c>
      <c r="D173" s="222"/>
      <c r="E173" s="63"/>
      <c r="F173" s="63"/>
      <c r="G173" s="63"/>
      <c r="H173" s="63"/>
      <c r="I173" s="63"/>
      <c r="J173" s="104">
        <v>37218126</v>
      </c>
      <c r="K173" s="104">
        <v>0</v>
      </c>
      <c r="L173" s="104">
        <v>37218126</v>
      </c>
      <c r="M173" s="104">
        <v>91844743.799999997</v>
      </c>
      <c r="N173" s="104">
        <v>123000000</v>
      </c>
      <c r="O173" s="104">
        <v>214844743.80000001</v>
      </c>
      <c r="P173" s="104">
        <v>106769967.19999999</v>
      </c>
      <c r="Q173" s="104">
        <v>510680500</v>
      </c>
      <c r="R173" s="104">
        <v>617450467.20000005</v>
      </c>
      <c r="S173" s="104">
        <v>229738408.79999998</v>
      </c>
      <c r="T173" s="104">
        <v>484656900</v>
      </c>
      <c r="U173" s="104">
        <v>714395308.80000007</v>
      </c>
      <c r="V173" s="104">
        <v>405549168</v>
      </c>
      <c r="W173" s="104">
        <v>615000000</v>
      </c>
      <c r="X173" s="104">
        <v>1020549167.9999999</v>
      </c>
      <c r="Y173" s="104">
        <v>434270756.30000007</v>
      </c>
      <c r="Z173" s="104">
        <v>492000000</v>
      </c>
      <c r="AA173" s="104">
        <v>926270756.29999995</v>
      </c>
      <c r="AB173" s="104">
        <v>680272006.39999998</v>
      </c>
      <c r="AC173" s="104">
        <v>0</v>
      </c>
      <c r="AD173" s="104">
        <v>680272006.39999998</v>
      </c>
      <c r="AE173" s="104">
        <v>680194806.39999998</v>
      </c>
      <c r="AF173" s="104">
        <v>0</v>
      </c>
      <c r="AG173" s="104">
        <v>680194806.39999998</v>
      </c>
      <c r="AH173" s="104">
        <v>679691172.79999995</v>
      </c>
      <c r="AI173" s="104">
        <v>0</v>
      </c>
      <c r="AJ173" s="104">
        <v>679691172.79999995</v>
      </c>
      <c r="AK173" s="104">
        <v>679691172.79999995</v>
      </c>
      <c r="AL173" s="104">
        <v>0</v>
      </c>
      <c r="AM173" s="104">
        <v>679691172.79999995</v>
      </c>
      <c r="AN173" s="104">
        <v>4025240328.5000005</v>
      </c>
      <c r="AO173" s="104">
        <v>2225337400</v>
      </c>
      <c r="AP173" s="104">
        <v>6250577728.5</v>
      </c>
      <c r="AQ173" s="104">
        <v>248076349.04000002</v>
      </c>
      <c r="AR173" s="104">
        <v>78333333</v>
      </c>
      <c r="AS173" s="104">
        <v>326409682.04000002</v>
      </c>
      <c r="AT173" s="104">
        <v>127050662</v>
      </c>
      <c r="AU173" s="104">
        <v>471650001</v>
      </c>
      <c r="AV173" s="104">
        <v>0</v>
      </c>
      <c r="AW173" s="104">
        <v>598700663</v>
      </c>
      <c r="AX173" s="104">
        <v>403549079.70000005</v>
      </c>
      <c r="AY173" s="104">
        <v>0</v>
      </c>
      <c r="AZ173" s="104">
        <v>403549079.70000005</v>
      </c>
      <c r="BA173" s="104">
        <v>-4921918303.7600002</v>
      </c>
    </row>
    <row r="174" spans="1:53" ht="13.8" thickBot="1">
      <c r="A174" s="111"/>
      <c r="B174" s="235"/>
      <c r="C174" s="110" t="s">
        <v>235</v>
      </c>
      <c r="D174" s="215"/>
      <c r="E174" s="224"/>
      <c r="F174" s="215"/>
      <c r="G174" s="215"/>
      <c r="H174" s="215"/>
      <c r="I174" s="215"/>
      <c r="J174" s="236">
        <v>9144186774.052618</v>
      </c>
      <c r="K174" s="236">
        <v>1250363667.3333333</v>
      </c>
      <c r="L174" s="236">
        <v>10394550441.385952</v>
      </c>
      <c r="M174" s="236">
        <v>52362292038.180717</v>
      </c>
      <c r="N174" s="236">
        <v>3045413350</v>
      </c>
      <c r="O174" s="236">
        <v>55407705388.180717</v>
      </c>
      <c r="P174" s="236">
        <v>53541100275.55571</v>
      </c>
      <c r="Q174" s="236">
        <v>4394518917.4796753</v>
      </c>
      <c r="R174" s="236">
        <v>57935619193.035385</v>
      </c>
      <c r="S174" s="236">
        <v>51446745761.591431</v>
      </c>
      <c r="T174" s="236">
        <v>4448911900</v>
      </c>
      <c r="U174" s="236">
        <v>55895657661.591431</v>
      </c>
      <c r="V174" s="236">
        <v>52420688928.064285</v>
      </c>
      <c r="W174" s="236">
        <v>2154414150</v>
      </c>
      <c r="X174" s="236">
        <v>54575103078.064285</v>
      </c>
      <c r="Y174" s="236">
        <v>51481997715.067146</v>
      </c>
      <c r="Z174" s="236">
        <v>515000000</v>
      </c>
      <c r="AA174" s="236">
        <v>51996997715.067146</v>
      </c>
      <c r="AB174" s="236">
        <v>52073890124.667152</v>
      </c>
      <c r="AC174" s="236">
        <v>11500000</v>
      </c>
      <c r="AD174" s="236">
        <v>52085390124.667152</v>
      </c>
      <c r="AE174" s="236">
        <v>52422489889.267143</v>
      </c>
      <c r="AF174" s="236">
        <v>0</v>
      </c>
      <c r="AG174" s="236">
        <v>52422489889.267143</v>
      </c>
      <c r="AH174" s="236">
        <v>52778419991.167145</v>
      </c>
      <c r="AI174" s="236">
        <v>0</v>
      </c>
      <c r="AJ174" s="236">
        <v>52778419991.167145</v>
      </c>
      <c r="AK174" s="236">
        <v>52911135166.967148</v>
      </c>
      <c r="AL174" s="236">
        <v>0</v>
      </c>
      <c r="AM174" s="236">
        <v>52911135166.967148</v>
      </c>
      <c r="AN174" s="236">
        <v>480582946664.58051</v>
      </c>
      <c r="AO174" s="236">
        <v>15820121984.813009</v>
      </c>
      <c r="AP174" s="236">
        <v>496403068649.39349</v>
      </c>
      <c r="AQ174" s="236">
        <v>161401157602.38571</v>
      </c>
      <c r="AR174" s="236">
        <v>5834589900</v>
      </c>
      <c r="AS174" s="236">
        <v>167235747502.38571</v>
      </c>
      <c r="AT174" s="236">
        <v>2194829279</v>
      </c>
      <c r="AU174" s="236">
        <v>2294321351</v>
      </c>
      <c r="AV174" s="236">
        <v>0</v>
      </c>
      <c r="AW174" s="236">
        <v>4489150630</v>
      </c>
      <c r="AX174" s="236">
        <v>298566273805.27429</v>
      </c>
      <c r="AY174" s="236">
        <v>228051000</v>
      </c>
      <c r="AZ174" s="236">
        <v>298794324805.27429</v>
      </c>
      <c r="BA174" s="236">
        <v>-25883845711.733498</v>
      </c>
    </row>
    <row r="176" spans="1:53">
      <c r="AP176" s="90">
        <v>0</v>
      </c>
    </row>
  </sheetData>
  <mergeCells count="168">
    <mergeCell ref="A2:BA2"/>
    <mergeCell ref="B3:BA3"/>
    <mergeCell ref="C84:D84"/>
    <mergeCell ref="C6:C8"/>
    <mergeCell ref="AT7:AW7"/>
    <mergeCell ref="H6:I6"/>
    <mergeCell ref="B6:B8"/>
    <mergeCell ref="F6:G6"/>
    <mergeCell ref="AQ7:AS7"/>
    <mergeCell ref="E7:E8"/>
    <mergeCell ref="M6:O7"/>
    <mergeCell ref="AQ44:AS44"/>
    <mergeCell ref="AT44:AW44"/>
    <mergeCell ref="P43:R44"/>
    <mergeCell ref="AN43:AP44"/>
    <mergeCell ref="J43:L44"/>
    <mergeCell ref="M43:O44"/>
    <mergeCell ref="B43:B45"/>
    <mergeCell ref="C39:D39"/>
    <mergeCell ref="B4:BA4"/>
    <mergeCell ref="B5:BA5"/>
    <mergeCell ref="C52:D52"/>
    <mergeCell ref="I44:I45"/>
    <mergeCell ref="C28:D28"/>
    <mergeCell ref="AQ6:AZ6"/>
    <mergeCell ref="S43:U44"/>
    <mergeCell ref="S88:U89"/>
    <mergeCell ref="V6:X7"/>
    <mergeCell ref="V43:X44"/>
    <mergeCell ref="B85:BA85"/>
    <mergeCell ref="B86:BA86"/>
    <mergeCell ref="B87:BA87"/>
    <mergeCell ref="G44:G45"/>
    <mergeCell ref="H44:H45"/>
    <mergeCell ref="F44:F45"/>
    <mergeCell ref="E44:E45"/>
    <mergeCell ref="C46:D46"/>
    <mergeCell ref="C43:C45"/>
    <mergeCell ref="D43:D45"/>
    <mergeCell ref="H43:I43"/>
    <mergeCell ref="F43:G43"/>
    <mergeCell ref="J6:L7"/>
    <mergeCell ref="P6:R7"/>
    <mergeCell ref="V88:X89"/>
    <mergeCell ref="BA6:BA7"/>
    <mergeCell ref="C38:D38"/>
    <mergeCell ref="S6:U7"/>
    <mergeCell ref="Y6:AA7"/>
    <mergeCell ref="P88:R89"/>
    <mergeCell ref="G114:G115"/>
    <mergeCell ref="H114:H115"/>
    <mergeCell ref="I114:I115"/>
    <mergeCell ref="J88:L89"/>
    <mergeCell ref="F89:F90"/>
    <mergeCell ref="G89:G90"/>
    <mergeCell ref="I89:I90"/>
    <mergeCell ref="C91:D91"/>
    <mergeCell ref="F88:G88"/>
    <mergeCell ref="C88:C90"/>
    <mergeCell ref="D88:D90"/>
    <mergeCell ref="E89:E90"/>
    <mergeCell ref="C113:C115"/>
    <mergeCell ref="D113:D115"/>
    <mergeCell ref="F113:G113"/>
    <mergeCell ref="H113:I113"/>
    <mergeCell ref="J113:L114"/>
    <mergeCell ref="M113:O114"/>
    <mergeCell ref="P113:R114"/>
    <mergeCell ref="E114:E115"/>
    <mergeCell ref="C25:D25"/>
    <mergeCell ref="C29:D29"/>
    <mergeCell ref="C35:D35"/>
    <mergeCell ref="C13:D13"/>
    <mergeCell ref="C17:D17"/>
    <mergeCell ref="C24:D24"/>
    <mergeCell ref="C34:D34"/>
    <mergeCell ref="AE6:AG7"/>
    <mergeCell ref="AE43:AG44"/>
    <mergeCell ref="AB6:AD7"/>
    <mergeCell ref="AB43:AD44"/>
    <mergeCell ref="Y43:AA44"/>
    <mergeCell ref="H7:H8"/>
    <mergeCell ref="C169:D169"/>
    <mergeCell ref="F147:F148"/>
    <mergeCell ref="G147:G148"/>
    <mergeCell ref="H147:H148"/>
    <mergeCell ref="I147:I148"/>
    <mergeCell ref="AQ147:AS147"/>
    <mergeCell ref="AT147:AW147"/>
    <mergeCell ref="C155:D155"/>
    <mergeCell ref="AE146:AG147"/>
    <mergeCell ref="C146:C148"/>
    <mergeCell ref="D146:D148"/>
    <mergeCell ref="F146:G146"/>
    <mergeCell ref="H146:I146"/>
    <mergeCell ref="J146:L147"/>
    <mergeCell ref="M146:O147"/>
    <mergeCell ref="P146:R147"/>
    <mergeCell ref="S146:U147"/>
    <mergeCell ref="V146:X147"/>
    <mergeCell ref="Y146:AA147"/>
    <mergeCell ref="AN146:AP147"/>
    <mergeCell ref="E147:E148"/>
    <mergeCell ref="C160:D160"/>
    <mergeCell ref="C165:D165"/>
    <mergeCell ref="C134:D134"/>
    <mergeCell ref="B143:BA143"/>
    <mergeCell ref="B144:BA144"/>
    <mergeCell ref="B145:BA145"/>
    <mergeCell ref="B146:B148"/>
    <mergeCell ref="AX147:AZ147"/>
    <mergeCell ref="AQ114:AS114"/>
    <mergeCell ref="F114:F115"/>
    <mergeCell ref="AT114:AW114"/>
    <mergeCell ref="AE113:AG114"/>
    <mergeCell ref="B113:B115"/>
    <mergeCell ref="AN113:AP114"/>
    <mergeCell ref="Y113:AA114"/>
    <mergeCell ref="S113:U114"/>
    <mergeCell ref="V113:X114"/>
    <mergeCell ref="AK146:AM147"/>
    <mergeCell ref="AT89:AW89"/>
    <mergeCell ref="AQ89:AS89"/>
    <mergeCell ref="AB88:AD89"/>
    <mergeCell ref="AB113:AD114"/>
    <mergeCell ref="AB146:AD147"/>
    <mergeCell ref="B110:BA110"/>
    <mergeCell ref="B111:BA111"/>
    <mergeCell ref="B112:BA112"/>
    <mergeCell ref="AQ146:AZ146"/>
    <mergeCell ref="BA146:BA147"/>
    <mergeCell ref="AX89:AZ89"/>
    <mergeCell ref="AX114:AZ114"/>
    <mergeCell ref="AH88:AJ89"/>
    <mergeCell ref="AH113:AJ114"/>
    <mergeCell ref="AH146:AJ147"/>
    <mergeCell ref="B88:B90"/>
    <mergeCell ref="AE88:AG89"/>
    <mergeCell ref="Y88:AA89"/>
    <mergeCell ref="H89:H90"/>
    <mergeCell ref="H88:I88"/>
    <mergeCell ref="M88:O89"/>
    <mergeCell ref="AN88:AP89"/>
    <mergeCell ref="C109:D109"/>
    <mergeCell ref="AN6:AP7"/>
    <mergeCell ref="I7:I8"/>
    <mergeCell ref="G7:G8"/>
    <mergeCell ref="AQ43:AZ43"/>
    <mergeCell ref="BA43:BA44"/>
    <mergeCell ref="AQ88:AZ88"/>
    <mergeCell ref="BA88:BA89"/>
    <mergeCell ref="AQ113:AZ113"/>
    <mergeCell ref="BA113:BA114"/>
    <mergeCell ref="AK43:AM44"/>
    <mergeCell ref="AK88:AM89"/>
    <mergeCell ref="AK113:AM114"/>
    <mergeCell ref="AH6:AJ7"/>
    <mergeCell ref="AH43:AJ44"/>
    <mergeCell ref="AX44:AZ44"/>
    <mergeCell ref="AX7:AZ7"/>
    <mergeCell ref="B40:BA40"/>
    <mergeCell ref="B41:BA41"/>
    <mergeCell ref="B42:BA42"/>
    <mergeCell ref="F7:F8"/>
    <mergeCell ref="D6:D8"/>
    <mergeCell ref="AK6:AM7"/>
    <mergeCell ref="C14:D14"/>
    <mergeCell ref="C18:D18"/>
  </mergeCells>
  <phoneticPr fontId="4" type="noConversion"/>
  <pageMargins left="0.2" right="0.2" top="0.2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1:W70"/>
  <sheetViews>
    <sheetView zoomScale="60" zoomScaleNormal="60" workbookViewId="0">
      <pane ySplit="4" topLeftCell="A5" activePane="bottomLeft" state="frozen"/>
      <selection activeCell="B1" sqref="B1"/>
      <selection pane="bottomLeft" activeCell="B10" sqref="B10"/>
    </sheetView>
  </sheetViews>
  <sheetFormatPr defaultRowHeight="14.4"/>
  <cols>
    <col min="2" max="2" width="63.44140625" customWidth="1"/>
    <col min="3" max="3" width="20.109375" customWidth="1"/>
    <col min="4" max="4" width="29.33203125" customWidth="1"/>
    <col min="5" max="5" width="20" customWidth="1"/>
    <col min="6" max="6" width="19" customWidth="1"/>
    <col min="7" max="8" width="26.6640625" style="174" customWidth="1"/>
    <col min="9" max="9" width="28.5546875" style="174" customWidth="1"/>
    <col min="10" max="10" width="27.109375" style="174" customWidth="1"/>
    <col min="11" max="11" width="24.88671875" style="174" customWidth="1"/>
    <col min="12" max="12" width="26.6640625" style="174" customWidth="1"/>
    <col min="13" max="13" width="24.5546875" style="174" customWidth="1"/>
    <col min="14" max="14" width="22.44140625" style="174" customWidth="1"/>
    <col min="15" max="15" width="25.33203125" style="174" customWidth="1"/>
    <col min="16" max="16" width="27.88671875" style="174" customWidth="1"/>
    <col min="17" max="17" width="22.44140625" style="174" customWidth="1"/>
    <col min="18" max="18" width="25.33203125" style="174" customWidth="1"/>
    <col min="19" max="19" width="26.6640625" style="174" customWidth="1"/>
    <col min="20" max="20" width="23" style="174" customWidth="1"/>
    <col min="21" max="21" width="23.33203125" hidden="1" customWidth="1"/>
    <col min="22" max="22" width="22.6640625" style="5" customWidth="1"/>
    <col min="23" max="23" width="34.88671875" style="5" customWidth="1"/>
  </cols>
  <sheetData>
    <row r="1" spans="2:23" ht="15.6" thickBot="1">
      <c r="B1" s="365" t="str">
        <f>'Kostimi i Planit të Veprimit'!B4:BA4</f>
        <v>Qëllimi strategjik I:  Investimi në shëndetin e popullatës gjatë gjithë ciklit të jetës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7"/>
    </row>
    <row r="2" spans="2:23" ht="16.2" thickBot="1">
      <c r="B2" s="332" t="s">
        <v>41</v>
      </c>
      <c r="C2" s="335" t="s">
        <v>23</v>
      </c>
      <c r="D2" s="336"/>
      <c r="E2" s="363" t="s">
        <v>30</v>
      </c>
      <c r="F2" s="364"/>
      <c r="G2" s="349" t="s">
        <v>40</v>
      </c>
      <c r="H2" s="350"/>
      <c r="I2" s="351"/>
      <c r="J2" s="326" t="s">
        <v>91</v>
      </c>
      <c r="K2" s="327"/>
      <c r="L2" s="327"/>
      <c r="M2" s="327"/>
      <c r="N2" s="327"/>
      <c r="O2" s="327"/>
      <c r="P2" s="327"/>
      <c r="Q2" s="327"/>
      <c r="R2" s="328"/>
      <c r="S2" s="340" t="s">
        <v>240</v>
      </c>
      <c r="T2" s="337" t="s">
        <v>388</v>
      </c>
    </row>
    <row r="3" spans="2:23" ht="70.95" customHeight="1" thickBot="1">
      <c r="B3" s="333"/>
      <c r="C3" s="357" t="s">
        <v>25</v>
      </c>
      <c r="D3" s="368" t="s">
        <v>26</v>
      </c>
      <c r="E3" s="361" t="s">
        <v>27</v>
      </c>
      <c r="F3" s="319" t="s">
        <v>28</v>
      </c>
      <c r="G3" s="352"/>
      <c r="H3" s="353"/>
      <c r="I3" s="354"/>
      <c r="J3" s="321" t="s">
        <v>301</v>
      </c>
      <c r="K3" s="322"/>
      <c r="L3" s="323"/>
      <c r="M3" s="321" t="s">
        <v>37</v>
      </c>
      <c r="N3" s="324"/>
      <c r="O3" s="325"/>
      <c r="P3" s="321" t="s">
        <v>239</v>
      </c>
      <c r="Q3" s="324"/>
      <c r="R3" s="325"/>
      <c r="S3" s="341"/>
      <c r="T3" s="338"/>
      <c r="U3" s="3" t="s">
        <v>2</v>
      </c>
    </row>
    <row r="4" spans="2:23" ht="16.2" thickBot="1">
      <c r="B4" s="334"/>
      <c r="C4" s="358"/>
      <c r="D4" s="369"/>
      <c r="E4" s="362"/>
      <c r="F4" s="320"/>
      <c r="G4" s="122" t="s">
        <v>4</v>
      </c>
      <c r="H4" s="123" t="s">
        <v>5</v>
      </c>
      <c r="I4" s="122" t="s">
        <v>8</v>
      </c>
      <c r="J4" s="124" t="s">
        <v>4</v>
      </c>
      <c r="K4" s="125" t="s">
        <v>5</v>
      </c>
      <c r="L4" s="124" t="s">
        <v>6</v>
      </c>
      <c r="M4" s="126" t="s">
        <v>4</v>
      </c>
      <c r="N4" s="126" t="s">
        <v>5</v>
      </c>
      <c r="O4" s="125" t="s">
        <v>7</v>
      </c>
      <c r="P4" s="126" t="s">
        <v>4</v>
      </c>
      <c r="Q4" s="126" t="s">
        <v>5</v>
      </c>
      <c r="R4" s="125" t="s">
        <v>6</v>
      </c>
      <c r="S4" s="125"/>
      <c r="T4" s="127"/>
      <c r="U4" s="3"/>
    </row>
    <row r="5" spans="2:23" ht="48.6" customHeight="1">
      <c r="B5" s="192" t="s">
        <v>245</v>
      </c>
      <c r="C5" s="193" t="s">
        <v>306</v>
      </c>
      <c r="D5" s="194" t="s">
        <v>307</v>
      </c>
      <c r="E5" s="85">
        <v>2021</v>
      </c>
      <c r="F5" s="195">
        <v>2030</v>
      </c>
      <c r="G5" s="153">
        <f>'Kostimi i Planit të Veprimit'!AN13</f>
        <v>44544687.849999994</v>
      </c>
      <c r="H5" s="153">
        <f>'Kostimi i Planit të Veprimit'!AO13</f>
        <v>0</v>
      </c>
      <c r="I5" s="153">
        <f>'Kostimi i Planit të Veprimit'!AP13</f>
        <v>44544687.849999994</v>
      </c>
      <c r="J5" s="196">
        <f>'Kostimi i Planit të Veprimit'!AQ13</f>
        <v>16123680.449999999</v>
      </c>
      <c r="K5" s="153">
        <f>'Kostimi i Planit të Veprimit'!AR13</f>
        <v>0</v>
      </c>
      <c r="L5" s="197">
        <f>SUM(J5:K5)</f>
        <v>16123680.449999999</v>
      </c>
      <c r="M5" s="198">
        <f>'Kostimi i Planit të Veprimit'!AT13</f>
        <v>1690000</v>
      </c>
      <c r="N5" s="198">
        <f>'Kostimi i Planit të Veprimit'!AU13</f>
        <v>0</v>
      </c>
      <c r="O5" s="153">
        <f t="shared" ref="O5:O10" si="0">SUM(M5:N5)</f>
        <v>1690000</v>
      </c>
      <c r="P5" s="198">
        <f>'Kostimi i Planit të Veprimit'!AX13</f>
        <v>2943407.3999999994</v>
      </c>
      <c r="Q5" s="198">
        <f>'Kostimi i Planit të Veprimit'!AY13</f>
        <v>0</v>
      </c>
      <c r="R5" s="153">
        <f t="shared" ref="R5:R10" si="1">SUM(P5:Q5)</f>
        <v>2943407.3999999994</v>
      </c>
      <c r="S5" s="199">
        <f>'Kostimi i Planit të Veprimit'!BA13</f>
        <v>-23787599.999999996</v>
      </c>
      <c r="T5" s="200">
        <f>I5/125</f>
        <v>356357.50279999996</v>
      </c>
      <c r="U5" s="1">
        <v>125900000</v>
      </c>
    </row>
    <row r="6" spans="2:23" s="21" customFormat="1" ht="94.95" customHeight="1">
      <c r="B6" s="250" t="s">
        <v>243</v>
      </c>
      <c r="C6" s="77" t="s">
        <v>306</v>
      </c>
      <c r="D6" s="201" t="s">
        <v>309</v>
      </c>
      <c r="E6" s="81">
        <v>2024</v>
      </c>
      <c r="F6" s="202">
        <v>2027</v>
      </c>
      <c r="G6" s="142">
        <f>'Kostimi i Planit të Veprimit'!AN17</f>
        <v>26707050</v>
      </c>
      <c r="H6" s="142">
        <f>'Kostimi i Planit të Veprimit'!AO17</f>
        <v>0</v>
      </c>
      <c r="I6" s="142">
        <f>'Kostimi i Planit të Veprimit'!AP17</f>
        <v>26707050</v>
      </c>
      <c r="J6" s="155">
        <f>'Kostimi i Planit të Veprimit'!AQ17</f>
        <v>0</v>
      </c>
      <c r="K6" s="142">
        <f>'Kostimi i Planit të Veprimit'!AR17</f>
        <v>0</v>
      </c>
      <c r="L6" s="143">
        <f t="shared" ref="L6:L10" si="2">SUM(J6:K6)</f>
        <v>0</v>
      </c>
      <c r="M6" s="141">
        <f>'Kostimi i Planit të Veprimit'!AT17</f>
        <v>0</v>
      </c>
      <c r="N6" s="141">
        <f>'Kostimi i Planit të Veprimit'!AU17</f>
        <v>0</v>
      </c>
      <c r="O6" s="142">
        <f t="shared" si="0"/>
        <v>0</v>
      </c>
      <c r="P6" s="141">
        <f>'Kostimi i Planit të Veprimit'!AX17</f>
        <v>11308230</v>
      </c>
      <c r="Q6" s="141">
        <f>'Kostimi i Planit të Veprimit'!AY17</f>
        <v>0</v>
      </c>
      <c r="R6" s="142">
        <f t="shared" si="1"/>
        <v>11308230</v>
      </c>
      <c r="S6" s="145">
        <f>'Kostimi i Planit të Veprimit'!BA17</f>
        <v>-15398820</v>
      </c>
      <c r="T6" s="140">
        <f t="shared" ref="T6" si="3">I6/125</f>
        <v>213656.4</v>
      </c>
      <c r="U6" s="22">
        <v>125900000</v>
      </c>
      <c r="V6" s="24"/>
      <c r="W6" s="24"/>
    </row>
    <row r="7" spans="2:23" s="21" customFormat="1" ht="65.400000000000006" customHeight="1">
      <c r="B7" s="250" t="s">
        <v>246</v>
      </c>
      <c r="C7" s="77" t="s">
        <v>306</v>
      </c>
      <c r="D7" s="201" t="s">
        <v>375</v>
      </c>
      <c r="E7" s="81">
        <v>2021</v>
      </c>
      <c r="F7" s="202">
        <v>2030</v>
      </c>
      <c r="G7" s="142">
        <f>'Kostimi i Planit të Veprimit'!AN24</f>
        <v>20309772457.800003</v>
      </c>
      <c r="H7" s="142">
        <f>'Kostimi i Planit të Veprimit'!AO24</f>
        <v>3726000</v>
      </c>
      <c r="I7" s="142">
        <f>'Kostimi i Planit të Veprimit'!AP24</f>
        <v>20313498457.800003</v>
      </c>
      <c r="J7" s="155">
        <f>'Kostimi i Planit të Veprimit'!AQ24</f>
        <v>10384900180.6</v>
      </c>
      <c r="K7" s="142">
        <f>'Kostimi i Planit të Veprimit'!AR24</f>
        <v>0</v>
      </c>
      <c r="L7" s="143">
        <f t="shared" si="2"/>
        <v>10384900180.6</v>
      </c>
      <c r="M7" s="141">
        <f>'Kostimi i Planit të Veprimit'!AT24</f>
        <v>0</v>
      </c>
      <c r="N7" s="141">
        <f>'Kostimi i Planit të Veprimit'!AU24</f>
        <v>0</v>
      </c>
      <c r="O7" s="142">
        <f t="shared" si="0"/>
        <v>0</v>
      </c>
      <c r="P7" s="141">
        <f>'Kostimi i Planit të Veprimit'!AX24</f>
        <v>8169872277.2000008</v>
      </c>
      <c r="Q7" s="141">
        <f>'Kostimi i Planit të Veprimit'!AY24</f>
        <v>3726000</v>
      </c>
      <c r="R7" s="142">
        <f t="shared" si="1"/>
        <v>8173598277.2000008</v>
      </c>
      <c r="S7" s="145">
        <f>'Kostimi i Planit të Veprimit'!BA24</f>
        <v>-1755000000</v>
      </c>
      <c r="T7" s="140">
        <f t="shared" ref="T7:T9" si="4">I7/125</f>
        <v>162507987.66240004</v>
      </c>
      <c r="U7" s="22">
        <v>125900000</v>
      </c>
      <c r="V7" s="24"/>
      <c r="W7" s="24"/>
    </row>
    <row r="8" spans="2:23" s="21" customFormat="1" ht="61.95" customHeight="1">
      <c r="B8" s="250" t="s">
        <v>247</v>
      </c>
      <c r="C8" s="77" t="s">
        <v>306</v>
      </c>
      <c r="D8" s="201" t="s">
        <v>313</v>
      </c>
      <c r="E8" s="81">
        <v>2021</v>
      </c>
      <c r="F8" s="202">
        <v>2030</v>
      </c>
      <c r="G8" s="142">
        <f>'Kostimi i Planit të Veprimit'!AN28</f>
        <v>40852365.25</v>
      </c>
      <c r="H8" s="142">
        <f>'Kostimi i Planit të Veprimit'!AO28</f>
        <v>0</v>
      </c>
      <c r="I8" s="142">
        <f>'Kostimi i Planit të Veprimit'!AP28</f>
        <v>40852365.25</v>
      </c>
      <c r="J8" s="155">
        <f>'Kostimi i Planit të Veprimit'!AQ28</f>
        <v>1236436.5</v>
      </c>
      <c r="K8" s="142">
        <f>'Kostimi i Planit të Veprimit'!AR28</f>
        <v>0</v>
      </c>
      <c r="L8" s="143">
        <f t="shared" si="2"/>
        <v>1236436.5</v>
      </c>
      <c r="M8" s="141">
        <f>'Kostimi i Planit të Veprimit'!AT28</f>
        <v>8060000</v>
      </c>
      <c r="N8" s="141">
        <f>'Kostimi i Planit të Veprimit'!AU28</f>
        <v>0</v>
      </c>
      <c r="O8" s="142">
        <f t="shared" si="0"/>
        <v>8060000</v>
      </c>
      <c r="P8" s="141">
        <f>'Kostimi i Planit të Veprimit'!AX28</f>
        <v>1413528.75</v>
      </c>
      <c r="Q8" s="141">
        <f>'Kostimi i Planit të Veprimit'!AY28</f>
        <v>0</v>
      </c>
      <c r="R8" s="142">
        <f t="shared" si="1"/>
        <v>1413528.75</v>
      </c>
      <c r="S8" s="145">
        <f>'Kostimi i Planit të Veprimit'!BA28</f>
        <v>-30142400</v>
      </c>
      <c r="T8" s="140">
        <f t="shared" si="4"/>
        <v>326818.92200000002</v>
      </c>
      <c r="U8" s="22">
        <v>125900000</v>
      </c>
      <c r="V8" s="24"/>
      <c r="W8" s="24"/>
    </row>
    <row r="9" spans="2:23" s="21" customFormat="1" ht="49.95" customHeight="1">
      <c r="B9" s="73" t="s">
        <v>248</v>
      </c>
      <c r="C9" s="77" t="s">
        <v>306</v>
      </c>
      <c r="D9" s="201" t="s">
        <v>376</v>
      </c>
      <c r="E9" s="81">
        <v>2021</v>
      </c>
      <c r="F9" s="202">
        <v>2030</v>
      </c>
      <c r="G9" s="142">
        <f>'Kostimi i Planit të Veprimit'!AN34</f>
        <v>11744401072.021427</v>
      </c>
      <c r="H9" s="142">
        <f>'Kostimi i Planit të Veprimit'!AO34</f>
        <v>0</v>
      </c>
      <c r="I9" s="142">
        <f>'Kostimi i Planit të Veprimit'!AP34</f>
        <v>11744401072.021427</v>
      </c>
      <c r="J9" s="155">
        <f>'Kostimi i Planit të Veprimit'!AQ34</f>
        <v>4132219112.634285</v>
      </c>
      <c r="K9" s="142">
        <f>'Kostimi i Planit të Veprimit'!AR34</f>
        <v>0</v>
      </c>
      <c r="L9" s="143">
        <f t="shared" si="2"/>
        <v>4132219112.634285</v>
      </c>
      <c r="M9" s="141">
        <f>'Kostimi i Planit të Veprimit'!AT34</f>
        <v>6979600</v>
      </c>
      <c r="N9" s="141">
        <f>'Kostimi i Planit të Veprimit'!AU34</f>
        <v>0</v>
      </c>
      <c r="O9" s="142">
        <f t="shared" si="0"/>
        <v>6979600</v>
      </c>
      <c r="P9" s="141">
        <f>'Kostimi i Planit të Veprimit'!AX34</f>
        <v>7603728759.1371412</v>
      </c>
      <c r="Q9" s="141">
        <f>'Kostimi i Planit të Veprimit'!AY34</f>
        <v>0</v>
      </c>
      <c r="R9" s="142">
        <f t="shared" si="1"/>
        <v>7603728759.1371412</v>
      </c>
      <c r="S9" s="145">
        <f>'Kostimi i Planit të Veprimit'!BA34</f>
        <v>-1473600.25</v>
      </c>
      <c r="T9" s="140">
        <f t="shared" si="4"/>
        <v>93955208.576171413</v>
      </c>
      <c r="U9" s="22">
        <v>125900000</v>
      </c>
      <c r="V9" s="24"/>
      <c r="W9" s="24"/>
    </row>
    <row r="10" spans="2:23" s="21" customFormat="1" ht="89.4" customHeight="1" thickBot="1">
      <c r="B10" s="255" t="s">
        <v>377</v>
      </c>
      <c r="C10" s="77" t="s">
        <v>306</v>
      </c>
      <c r="D10" s="183" t="s">
        <v>317</v>
      </c>
      <c r="E10" s="81">
        <v>2021</v>
      </c>
      <c r="F10" s="202">
        <v>2030</v>
      </c>
      <c r="G10" s="186">
        <f>'Kostimi i Planit të Veprimit'!AN38</f>
        <v>12364350675.523808</v>
      </c>
      <c r="H10" s="186">
        <f>'Kostimi i Planit të Veprimit'!AO38</f>
        <v>2453245967.4796748</v>
      </c>
      <c r="I10" s="186">
        <f>'Kostimi i Planit të Veprimit'!AP38</f>
        <v>14817596643.003483</v>
      </c>
      <c r="J10" s="187">
        <f>'Kostimi i Planit të Veprimit'!AQ38</f>
        <v>3849907326.8738093</v>
      </c>
      <c r="K10" s="186">
        <f>'Kostimi i Planit të Veprimit'!AR38</f>
        <v>169058400</v>
      </c>
      <c r="L10" s="188">
        <f t="shared" si="2"/>
        <v>4018965726.8738093</v>
      </c>
      <c r="M10" s="189">
        <f>'Kostimi i Planit të Veprimit'!AT38</f>
        <v>23200800</v>
      </c>
      <c r="N10" s="189">
        <f>'Kostimi i Planit të Veprimit'!AU38</f>
        <v>7293600</v>
      </c>
      <c r="O10" s="186">
        <f t="shared" si="0"/>
        <v>30494400</v>
      </c>
      <c r="P10" s="189">
        <f>'Kostimi i Planit të Veprimit'!AX38</f>
        <v>8307515148.6499996</v>
      </c>
      <c r="Q10" s="189">
        <f>'Kostimi i Planit të Veprimit'!AY38</f>
        <v>0</v>
      </c>
      <c r="R10" s="186">
        <f t="shared" si="1"/>
        <v>8307515148.6499996</v>
      </c>
      <c r="S10" s="190">
        <f>'Kostimi i Planit të Veprimit'!BA38</f>
        <v>-2460621367.4796734</v>
      </c>
      <c r="T10" s="191">
        <f t="shared" ref="T10" si="5">I10/125</f>
        <v>118540773.14402786</v>
      </c>
      <c r="U10" s="22">
        <v>125900000</v>
      </c>
      <c r="V10" s="24"/>
      <c r="W10" s="24"/>
    </row>
    <row r="11" spans="2:23" s="21" customFormat="1" ht="39" customHeight="1" thickBot="1">
      <c r="B11" s="71" t="s">
        <v>236</v>
      </c>
      <c r="C11" s="70"/>
      <c r="D11" s="69"/>
      <c r="E11" s="67"/>
      <c r="F11" s="68"/>
      <c r="G11" s="128">
        <f>SUM(G5:G10)</f>
        <v>44530628308.445236</v>
      </c>
      <c r="H11" s="128">
        <f t="shared" ref="H11:T11" si="6">SUM(H5:H10)</f>
        <v>2456971967.4796748</v>
      </c>
      <c r="I11" s="128">
        <f t="shared" si="6"/>
        <v>46987600275.924911</v>
      </c>
      <c r="J11" s="129">
        <f t="shared" si="6"/>
        <v>18384386737.058094</v>
      </c>
      <c r="K11" s="128">
        <f t="shared" si="6"/>
        <v>169058400</v>
      </c>
      <c r="L11" s="130">
        <f t="shared" si="6"/>
        <v>18553445137.058094</v>
      </c>
      <c r="M11" s="128">
        <f>SUM(M5:M10)</f>
        <v>39930400</v>
      </c>
      <c r="N11" s="129">
        <f t="shared" si="6"/>
        <v>7293600</v>
      </c>
      <c r="O11" s="128">
        <f t="shared" si="6"/>
        <v>47224000</v>
      </c>
      <c r="P11" s="128">
        <f>SUM(P5:P10)</f>
        <v>24096781351.137138</v>
      </c>
      <c r="Q11" s="129">
        <f t="shared" si="6"/>
        <v>3726000</v>
      </c>
      <c r="R11" s="128">
        <f t="shared" si="6"/>
        <v>24100507351.137138</v>
      </c>
      <c r="S11" s="128">
        <f t="shared" si="6"/>
        <v>-4286423787.7296734</v>
      </c>
      <c r="T11" s="128">
        <f t="shared" si="6"/>
        <v>375900802.20739925</v>
      </c>
      <c r="U11" s="22"/>
      <c r="V11" s="24"/>
      <c r="W11" s="24"/>
    </row>
    <row r="12" spans="2:23" ht="53.4" customHeight="1" thickBot="1">
      <c r="B12" s="312" t="str">
        <f>'Kostimi i Planit të Veprimit'!B41:BA41</f>
        <v xml:space="preserve">QËLLIMI I POLITIKËS II. Progresi drejt Mbulimit Universal Shëndetësor  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4"/>
    </row>
    <row r="13" spans="2:23" ht="16.2" thickBot="1">
      <c r="B13" s="332" t="s">
        <v>41</v>
      </c>
      <c r="C13" s="335" t="s">
        <v>23</v>
      </c>
      <c r="D13" s="336"/>
      <c r="E13" s="363" t="s">
        <v>30</v>
      </c>
      <c r="F13" s="364"/>
      <c r="G13" s="349" t="s">
        <v>40</v>
      </c>
      <c r="H13" s="350"/>
      <c r="I13" s="351"/>
      <c r="J13" s="326" t="s">
        <v>91</v>
      </c>
      <c r="K13" s="327"/>
      <c r="L13" s="327"/>
      <c r="M13" s="327"/>
      <c r="N13" s="327"/>
      <c r="O13" s="327"/>
      <c r="P13" s="327"/>
      <c r="Q13" s="327"/>
      <c r="R13" s="328"/>
      <c r="S13" s="340" t="s">
        <v>240</v>
      </c>
      <c r="T13" s="337" t="s">
        <v>388</v>
      </c>
    </row>
    <row r="14" spans="2:23" ht="31.8" thickBot="1">
      <c r="B14" s="333"/>
      <c r="C14" s="355" t="s">
        <v>25</v>
      </c>
      <c r="D14" s="357" t="s">
        <v>26</v>
      </c>
      <c r="E14" s="359" t="s">
        <v>27</v>
      </c>
      <c r="F14" s="361" t="s">
        <v>28</v>
      </c>
      <c r="G14" s="352"/>
      <c r="H14" s="353"/>
      <c r="I14" s="354"/>
      <c r="J14" s="321" t="s">
        <v>301</v>
      </c>
      <c r="K14" s="322"/>
      <c r="L14" s="323"/>
      <c r="M14" s="321" t="s">
        <v>37</v>
      </c>
      <c r="N14" s="324"/>
      <c r="O14" s="325"/>
      <c r="P14" s="321" t="s">
        <v>239</v>
      </c>
      <c r="Q14" s="324"/>
      <c r="R14" s="325"/>
      <c r="S14" s="341"/>
      <c r="T14" s="338"/>
      <c r="U14" s="3" t="s">
        <v>2</v>
      </c>
    </row>
    <row r="15" spans="2:23" ht="16.2" thickBot="1">
      <c r="B15" s="334"/>
      <c r="C15" s="356"/>
      <c r="D15" s="358"/>
      <c r="E15" s="360"/>
      <c r="F15" s="362"/>
      <c r="G15" s="131" t="s">
        <v>4</v>
      </c>
      <c r="H15" s="122" t="s">
        <v>5</v>
      </c>
      <c r="I15" s="132" t="s">
        <v>8</v>
      </c>
      <c r="J15" s="124" t="s">
        <v>4</v>
      </c>
      <c r="K15" s="125" t="s">
        <v>5</v>
      </c>
      <c r="L15" s="124" t="s">
        <v>6</v>
      </c>
      <c r="M15" s="126" t="s">
        <v>4</v>
      </c>
      <c r="N15" s="125" t="s">
        <v>5</v>
      </c>
      <c r="O15" s="133" t="s">
        <v>7</v>
      </c>
      <c r="P15" s="126" t="s">
        <v>4</v>
      </c>
      <c r="Q15" s="125" t="s">
        <v>5</v>
      </c>
      <c r="R15" s="133" t="s">
        <v>7</v>
      </c>
      <c r="S15" s="125"/>
      <c r="T15" s="127"/>
      <c r="U15" s="3"/>
    </row>
    <row r="16" spans="2:23" s="21" customFormat="1" ht="79.2" customHeight="1">
      <c r="B16" s="252" t="s">
        <v>249</v>
      </c>
      <c r="C16" s="75" t="s">
        <v>306</v>
      </c>
      <c r="D16" s="78" t="s">
        <v>318</v>
      </c>
      <c r="E16" s="80">
        <v>2021</v>
      </c>
      <c r="F16" s="82">
        <v>2030</v>
      </c>
      <c r="G16" s="134">
        <f>'Kostimi i Planit të Veprimit'!AN51</f>
        <v>28685559224.779999</v>
      </c>
      <c r="H16" s="134">
        <f>'Kostimi i Planit të Veprimit'!AO51</f>
        <v>0</v>
      </c>
      <c r="I16" s="135">
        <f>'Kostimi i Planit të Veprimit'!AP51</f>
        <v>28685559224.779999</v>
      </c>
      <c r="J16" s="136">
        <f>'Kostimi i Planit të Veprimit'!AQ51</f>
        <v>11042655897</v>
      </c>
      <c r="K16" s="135">
        <f>'Kostimi i Planit të Veprimit'!AR51</f>
        <v>0</v>
      </c>
      <c r="L16" s="137">
        <f t="shared" ref="L16:L17" si="7">SUM(J16:K16)</f>
        <v>11042655897</v>
      </c>
      <c r="M16" s="134">
        <f>'Kostimi i Planit të Veprimit'!AT51</f>
        <v>10000000</v>
      </c>
      <c r="N16" s="135">
        <f>'Kostimi i Planit të Veprimit'!AU51</f>
        <v>0</v>
      </c>
      <c r="O16" s="138">
        <f t="shared" ref="O16:O17" si="8">SUM(M16:N16)</f>
        <v>10000000</v>
      </c>
      <c r="P16" s="134">
        <f>'Kostimi i Planit të Veprimit'!AX51</f>
        <v>15734956322</v>
      </c>
      <c r="Q16" s="135">
        <f>'Kostimi i Planit të Veprimit'!AY51</f>
        <v>0</v>
      </c>
      <c r="R16" s="138">
        <f t="shared" ref="R16:R17" si="9">SUM(P16:Q16)</f>
        <v>15734956322</v>
      </c>
      <c r="S16" s="139">
        <f>'Kostimi i Planit të Veprimit'!BA51</f>
        <v>-1897947005.78</v>
      </c>
      <c r="T16" s="140">
        <f t="shared" ref="T16:T23" si="10">I16/125</f>
        <v>229484473.79823998</v>
      </c>
      <c r="U16" s="22"/>
      <c r="V16" s="24"/>
      <c r="W16" s="24"/>
    </row>
    <row r="17" spans="2:23" s="21" customFormat="1" ht="46.95" customHeight="1">
      <c r="B17" s="252" t="s">
        <v>250</v>
      </c>
      <c r="C17" s="75" t="s">
        <v>306</v>
      </c>
      <c r="D17" s="78" t="s">
        <v>321</v>
      </c>
      <c r="E17" s="80">
        <v>2022</v>
      </c>
      <c r="F17" s="82">
        <v>2030</v>
      </c>
      <c r="G17" s="141">
        <f>'Kostimi i Planit të Veprimit'!AN55</f>
        <v>20113143</v>
      </c>
      <c r="H17" s="141">
        <f>'Kostimi i Planit të Veprimit'!AO55</f>
        <v>0</v>
      </c>
      <c r="I17" s="142">
        <f>'Kostimi i Planit të Veprimit'!AP55</f>
        <v>20113143</v>
      </c>
      <c r="J17" s="141">
        <f>'Kostimi i Planit të Veprimit'!AQ55</f>
        <v>434427</v>
      </c>
      <c r="K17" s="142">
        <f>'Kostimi i Planit të Veprimit'!AR55</f>
        <v>0</v>
      </c>
      <c r="L17" s="143">
        <f t="shared" si="7"/>
        <v>434427</v>
      </c>
      <c r="M17" s="141">
        <f>'Kostimi i Planit të Veprimit'!AT55</f>
        <v>0</v>
      </c>
      <c r="N17" s="142">
        <f>'Kostimi i Planit të Veprimit'!AU55</f>
        <v>0</v>
      </c>
      <c r="O17" s="144">
        <f t="shared" si="8"/>
        <v>0</v>
      </c>
      <c r="P17" s="141">
        <f>'Kostimi i Planit të Veprimit'!AX55</f>
        <v>12075302</v>
      </c>
      <c r="Q17" s="142">
        <f>'Kostimi i Planit të Veprimit'!AY55</f>
        <v>0</v>
      </c>
      <c r="R17" s="144">
        <f t="shared" si="9"/>
        <v>12075302</v>
      </c>
      <c r="S17" s="145">
        <f>'Kostimi i Planit të Veprimit'!BA55</f>
        <v>-7603414</v>
      </c>
      <c r="T17" s="140">
        <f t="shared" si="10"/>
        <v>160905.144</v>
      </c>
      <c r="U17" s="22"/>
      <c r="V17" s="24"/>
      <c r="W17" s="24"/>
    </row>
    <row r="18" spans="2:23" s="21" customFormat="1" ht="61.95" customHeight="1">
      <c r="B18" s="253" t="s">
        <v>251</v>
      </c>
      <c r="C18" s="75" t="s">
        <v>306</v>
      </c>
      <c r="D18" s="77" t="s">
        <v>380</v>
      </c>
      <c r="E18" s="79">
        <v>2023</v>
      </c>
      <c r="F18" s="81">
        <v>2030</v>
      </c>
      <c r="G18" s="134">
        <f>'Kostimi i Planit të Veprimit'!AN59</f>
        <v>28179950.399999999</v>
      </c>
      <c r="H18" s="134">
        <f>'Kostimi i Planit të Veprimit'!AO59</f>
        <v>0</v>
      </c>
      <c r="I18" s="135">
        <f>'Kostimi i Planit të Veprimit'!AP59</f>
        <v>28179950.399999999</v>
      </c>
      <c r="J18" s="136">
        <f>'Kostimi i Planit të Veprimit'!AQ59</f>
        <v>7947024</v>
      </c>
      <c r="K18" s="135">
        <f>'Kostimi i Planit të Veprimit'!AR59</f>
        <v>0</v>
      </c>
      <c r="L18" s="137">
        <f t="shared" ref="L18:L20" si="11">SUM(J18:K18)</f>
        <v>7947024</v>
      </c>
      <c r="M18" s="134">
        <f>'Kostimi i Planit të Veprimit'!AT59</f>
        <v>0</v>
      </c>
      <c r="N18" s="135">
        <f>'Kostimi i Planit të Veprimit'!AU59</f>
        <v>0</v>
      </c>
      <c r="O18" s="138">
        <f t="shared" ref="O18:O20" si="12">SUM(M18:N18)</f>
        <v>0</v>
      </c>
      <c r="P18" s="134">
        <f>'Kostimi i Planit të Veprimit'!AX59</f>
        <v>20232918</v>
      </c>
      <c r="Q18" s="135">
        <f>'Kostimi i Planit të Veprimit'!AY59</f>
        <v>0</v>
      </c>
      <c r="R18" s="138">
        <f t="shared" ref="R18:R20" si="13">SUM(P18:Q18)</f>
        <v>20232918</v>
      </c>
      <c r="S18" s="139">
        <f>'Kostimi i Planit të Veprimit'!BA59</f>
        <v>-8.3999999985098839</v>
      </c>
      <c r="T18" s="140">
        <f t="shared" si="10"/>
        <v>225439.60319999998</v>
      </c>
      <c r="U18" s="22">
        <v>529017000</v>
      </c>
      <c r="V18" s="24"/>
      <c r="W18" s="24"/>
    </row>
    <row r="19" spans="2:23" s="21" customFormat="1" ht="76.95" customHeight="1">
      <c r="B19" s="252" t="s">
        <v>252</v>
      </c>
      <c r="C19" s="75" t="s">
        <v>306</v>
      </c>
      <c r="D19" s="78" t="s">
        <v>381</v>
      </c>
      <c r="E19" s="80">
        <v>2025</v>
      </c>
      <c r="F19" s="82">
        <v>2030</v>
      </c>
      <c r="G19" s="134">
        <f>'Kostimi i Planit të Veprimit'!AN63</f>
        <v>21624931.800000001</v>
      </c>
      <c r="H19" s="134">
        <f>'Kostimi i Planit të Veprimit'!AO63</f>
        <v>0</v>
      </c>
      <c r="I19" s="135">
        <f>'Kostimi i Planit të Veprimit'!AP63</f>
        <v>21624931.800000001</v>
      </c>
      <c r="J19" s="136">
        <f>'Kostimi i Planit të Veprimit'!AQ62</f>
        <v>0</v>
      </c>
      <c r="K19" s="135">
        <f>'Kostimi i Planit të Veprimit'!AR62</f>
        <v>0</v>
      </c>
      <c r="L19" s="137">
        <f t="shared" si="11"/>
        <v>0</v>
      </c>
      <c r="M19" s="134">
        <f>'Kostimi i Planit të Veprimit'!AT62</f>
        <v>0</v>
      </c>
      <c r="N19" s="135">
        <f>'Kostimi i Planit të Veprimit'!AU62</f>
        <v>0</v>
      </c>
      <c r="O19" s="138">
        <f t="shared" si="12"/>
        <v>0</v>
      </c>
      <c r="P19" s="134">
        <f>'Kostimi i Planit të Veprimit'!AX62</f>
        <v>13416936</v>
      </c>
      <c r="Q19" s="135">
        <f>'Kostimi i Planit të Veprimit'!AY62</f>
        <v>0</v>
      </c>
      <c r="R19" s="138">
        <f t="shared" si="13"/>
        <v>13416936</v>
      </c>
      <c r="S19" s="139">
        <f>'Kostimi i Planit të Veprimit'!BA62</f>
        <v>-8207995.8000000007</v>
      </c>
      <c r="T19" s="140">
        <f t="shared" si="10"/>
        <v>172999.45440000002</v>
      </c>
      <c r="U19" s="22"/>
      <c r="V19" s="24"/>
      <c r="W19" s="24"/>
    </row>
    <row r="20" spans="2:23" s="21" customFormat="1" ht="47.4" customHeight="1">
      <c r="B20" s="252" t="s">
        <v>253</v>
      </c>
      <c r="C20" s="75" t="s">
        <v>306</v>
      </c>
      <c r="D20" s="78" t="s">
        <v>324</v>
      </c>
      <c r="E20" s="80">
        <v>2021</v>
      </c>
      <c r="F20" s="82">
        <v>2030</v>
      </c>
      <c r="G20" s="141">
        <f>'Kostimi i Planit të Veprimit'!AN67</f>
        <v>43073063.800000004</v>
      </c>
      <c r="H20" s="141">
        <f>'Kostimi i Planit të Veprimit'!AO67</f>
        <v>0</v>
      </c>
      <c r="I20" s="142">
        <f>'Kostimi i Planit të Veprimit'!AP67</f>
        <v>43073063.800000004</v>
      </c>
      <c r="J20" s="141">
        <f>'Kostimi i Planit të Veprimit'!AQ67</f>
        <v>17419018</v>
      </c>
      <c r="K20" s="142">
        <f>'Kostimi i Planit të Veprimit'!AR67</f>
        <v>0</v>
      </c>
      <c r="L20" s="143">
        <f t="shared" si="11"/>
        <v>17419018</v>
      </c>
      <c r="M20" s="141">
        <f>'Kostimi i Planit të Veprimit'!AT67</f>
        <v>0</v>
      </c>
      <c r="N20" s="142">
        <f>'Kostimi i Planit të Veprimit'!AU67</f>
        <v>0</v>
      </c>
      <c r="O20" s="144">
        <f t="shared" si="12"/>
        <v>0</v>
      </c>
      <c r="P20" s="141">
        <f>'Kostimi i Planit të Veprimit'!AX67</f>
        <v>20524050</v>
      </c>
      <c r="Q20" s="142">
        <f>'Kostimi i Planit të Veprimit'!AY67</f>
        <v>0</v>
      </c>
      <c r="R20" s="144">
        <f t="shared" si="13"/>
        <v>20524050</v>
      </c>
      <c r="S20" s="145">
        <f>'Kostimi i Planit të Veprimit'!BA67</f>
        <v>-5129995.8000000045</v>
      </c>
      <c r="T20" s="140">
        <f t="shared" si="10"/>
        <v>344584.51040000003</v>
      </c>
      <c r="U20" s="22"/>
      <c r="V20" s="24"/>
      <c r="W20" s="24"/>
    </row>
    <row r="21" spans="2:23" ht="61.95" customHeight="1">
      <c r="B21" s="253" t="s">
        <v>254</v>
      </c>
      <c r="C21" s="75" t="s">
        <v>306</v>
      </c>
      <c r="D21" s="77" t="s">
        <v>325</v>
      </c>
      <c r="E21" s="79">
        <v>2022</v>
      </c>
      <c r="F21" s="81">
        <v>2025</v>
      </c>
      <c r="G21" s="134">
        <f>'Kostimi i Planit të Veprimit'!AN71</f>
        <v>18591192</v>
      </c>
      <c r="H21" s="134">
        <f>'Kostimi i Planit të Veprimit'!AO71</f>
        <v>0</v>
      </c>
      <c r="I21" s="135">
        <f>'Kostimi i Planit të Veprimit'!AP71</f>
        <v>18591192</v>
      </c>
      <c r="J21" s="136">
        <f>'Kostimi i Planit të Veprimit'!AQ71</f>
        <v>9158688</v>
      </c>
      <c r="K21" s="135">
        <f>'Kostimi i Planit të Veprimit'!AR71</f>
        <v>0</v>
      </c>
      <c r="L21" s="137">
        <f t="shared" ref="L21:L23" si="14">SUM(J21:K21)</f>
        <v>9158688</v>
      </c>
      <c r="M21" s="134">
        <f>'Kostimi i Planit të Veprimit'!AT71</f>
        <v>0</v>
      </c>
      <c r="N21" s="135">
        <f>'Kostimi i Planit të Veprimit'!AU71</f>
        <v>0</v>
      </c>
      <c r="O21" s="138">
        <f t="shared" ref="O21:O23" si="15">SUM(M21:N21)</f>
        <v>0</v>
      </c>
      <c r="P21" s="134">
        <f>'Kostimi i Planit të Veprimit'!AX71</f>
        <v>2082504</v>
      </c>
      <c r="Q21" s="135">
        <f>'Kostimi i Planit të Veprimit'!AY71</f>
        <v>0</v>
      </c>
      <c r="R21" s="138">
        <f t="shared" ref="R21:R23" si="16">SUM(P21:Q21)</f>
        <v>2082504</v>
      </c>
      <c r="S21" s="139">
        <f>'Kostimi i Planit të Veprimit'!BA71</f>
        <v>-7350000</v>
      </c>
      <c r="T21" s="140">
        <f t="shared" si="10"/>
        <v>148729.53599999999</v>
      </c>
      <c r="U21" s="1">
        <v>529017000</v>
      </c>
    </row>
    <row r="22" spans="2:23" s="21" customFormat="1" ht="70.95" customHeight="1">
      <c r="B22" s="252" t="s">
        <v>255</v>
      </c>
      <c r="C22" s="75" t="s">
        <v>306</v>
      </c>
      <c r="D22" s="78" t="s">
        <v>326</v>
      </c>
      <c r="E22" s="80">
        <v>2021</v>
      </c>
      <c r="F22" s="82">
        <v>2030</v>
      </c>
      <c r="G22" s="134">
        <f>'Kostimi i Planit të Veprimit'!AN75</f>
        <v>626147318.25714278</v>
      </c>
      <c r="H22" s="134">
        <f>'Kostimi i Planit të Veprimit'!AO75</f>
        <v>0</v>
      </c>
      <c r="I22" s="135">
        <f>'Kostimi i Planit të Veprimit'!AP75</f>
        <v>626147318.25714278</v>
      </c>
      <c r="J22" s="136">
        <f>'Kostimi i Planit të Veprimit'!AQ75</f>
        <v>98099098</v>
      </c>
      <c r="K22" s="135">
        <f>'Kostimi i Planit të Veprimit'!AR75</f>
        <v>0</v>
      </c>
      <c r="L22" s="137">
        <f t="shared" si="14"/>
        <v>98099098</v>
      </c>
      <c r="M22" s="134">
        <f>'Kostimi i Planit të Veprimit'!AT75</f>
        <v>0</v>
      </c>
      <c r="N22" s="135">
        <f>'Kostimi i Planit të Veprimit'!AU75</f>
        <v>0</v>
      </c>
      <c r="O22" s="138">
        <f t="shared" si="15"/>
        <v>0</v>
      </c>
      <c r="P22" s="134">
        <f>'Kostimi i Planit të Veprimit'!AX75</f>
        <v>527250228</v>
      </c>
      <c r="Q22" s="135">
        <f>'Kostimi i Planit të Veprimit'!AY75</f>
        <v>0</v>
      </c>
      <c r="R22" s="138">
        <f t="shared" si="16"/>
        <v>527250228</v>
      </c>
      <c r="S22" s="139">
        <f>'Kostimi i Planit të Veprimit'!BA75</f>
        <v>-797992.25714278221</v>
      </c>
      <c r="T22" s="140">
        <f t="shared" si="10"/>
        <v>5009178.5460571423</v>
      </c>
      <c r="U22" s="22"/>
      <c r="V22" s="24"/>
      <c r="W22" s="24"/>
    </row>
    <row r="23" spans="2:23" s="21" customFormat="1" ht="58.95" customHeight="1">
      <c r="B23" s="252" t="s">
        <v>256</v>
      </c>
      <c r="C23" s="75" t="s">
        <v>306</v>
      </c>
      <c r="D23" s="78" t="s">
        <v>326</v>
      </c>
      <c r="E23" s="80">
        <v>2021</v>
      </c>
      <c r="F23" s="82">
        <v>2030</v>
      </c>
      <c r="G23" s="146">
        <f>'Kostimi i Planit të Veprimit'!AN79</f>
        <v>108425955073.20003</v>
      </c>
      <c r="H23" s="146">
        <f>'Kostimi i Planit të Veprimit'!AO79</f>
        <v>0</v>
      </c>
      <c r="I23" s="147">
        <f>'Kostimi i Planit të Veprimit'!AP79</f>
        <v>108425955073.20003</v>
      </c>
      <c r="J23" s="141">
        <f>'Kostimi i Planit të Veprimit'!AQ79</f>
        <v>35466505248</v>
      </c>
      <c r="K23" s="142">
        <f>'Kostimi i Planit të Veprimit'!AR79</f>
        <v>0</v>
      </c>
      <c r="L23" s="143">
        <f t="shared" si="14"/>
        <v>35466505248</v>
      </c>
      <c r="M23" s="141">
        <f>'Kostimi i Planit të Veprimit'!AT79</f>
        <v>0</v>
      </c>
      <c r="N23" s="142">
        <f>'Kostimi i Planit të Veprimit'!AU79</f>
        <v>0</v>
      </c>
      <c r="O23" s="144">
        <f t="shared" si="15"/>
        <v>0</v>
      </c>
      <c r="P23" s="141">
        <f>'Kostimi i Planit të Veprimit'!AX79</f>
        <v>72958014828</v>
      </c>
      <c r="Q23" s="142">
        <f>'Kostimi i Planit të Veprimit'!AY79</f>
        <v>0</v>
      </c>
      <c r="R23" s="144">
        <f t="shared" si="16"/>
        <v>72958014828</v>
      </c>
      <c r="S23" s="145">
        <f>'Kostimi i Planit të Veprimit'!BA79</f>
        <v>-1434997.2000274658</v>
      </c>
      <c r="T23" s="140">
        <f t="shared" si="10"/>
        <v>867407640.58560026</v>
      </c>
      <c r="U23" s="22"/>
      <c r="V23" s="24"/>
      <c r="W23" s="24"/>
    </row>
    <row r="24" spans="2:23" s="21" customFormat="1" ht="16.2" thickBot="1">
      <c r="B24" s="74" t="s">
        <v>257</v>
      </c>
      <c r="C24" s="75"/>
      <c r="D24" s="78"/>
      <c r="E24" s="80"/>
      <c r="F24" s="82"/>
      <c r="G24" s="146">
        <f>'Kostimi i Planit të Veprimit'!AN83</f>
        <v>121848702.59999999</v>
      </c>
      <c r="H24" s="146">
        <f>'Kostimi i Planit të Veprimit'!AO83</f>
        <v>69000000</v>
      </c>
      <c r="I24" s="147">
        <f>'Kostimi i Planit të Veprimit'!AP83</f>
        <v>190848702.59999999</v>
      </c>
      <c r="J24" s="148">
        <f>'Kostimi i Planit të Veprimit'!AQ83</f>
        <v>2436710</v>
      </c>
      <c r="K24" s="147">
        <f>'Kostimi i Planit të Veprimit'!AR83</f>
        <v>0</v>
      </c>
      <c r="L24" s="137">
        <f t="shared" ref="L24" si="17">SUM(J24:K24)</f>
        <v>2436710</v>
      </c>
      <c r="M24" s="146">
        <f>'Kostimi i Planit të Veprimit'!AT83</f>
        <v>0</v>
      </c>
      <c r="N24" s="147">
        <f>'Kostimi i Planit të Veprimit'!AU83</f>
        <v>0</v>
      </c>
      <c r="O24" s="138">
        <f t="shared" ref="O24" si="18">SUM(M24:N24)</f>
        <v>0</v>
      </c>
      <c r="P24" s="146">
        <f>'Kostimi i Planit të Veprimit'!AX83</f>
        <v>99877192</v>
      </c>
      <c r="Q24" s="147">
        <f>'Kostimi i Planit të Veprimit'!AY83</f>
        <v>0</v>
      </c>
      <c r="R24" s="138">
        <f t="shared" ref="R24" si="19">SUM(P24:Q24)</f>
        <v>99877192</v>
      </c>
      <c r="S24" s="149">
        <f>'Kostimi i Planit të Veprimit'!BA83</f>
        <v>-88534800.599999994</v>
      </c>
      <c r="T24" s="140">
        <f t="shared" ref="T24" si="20">I24/125</f>
        <v>1526789.6207999999</v>
      </c>
      <c r="U24" s="22"/>
      <c r="V24" s="24"/>
      <c r="W24" s="24"/>
    </row>
    <row r="25" spans="2:23" ht="47.4" thickBot="1">
      <c r="B25" s="112" t="s">
        <v>237</v>
      </c>
      <c r="C25" s="76" t="s">
        <v>53</v>
      </c>
      <c r="D25" s="70" t="s">
        <v>54</v>
      </c>
      <c r="E25" s="66"/>
      <c r="F25" s="67"/>
      <c r="G25" s="129">
        <f>SUM(G16:G24)</f>
        <v>137991092599.83719</v>
      </c>
      <c r="H25" s="129">
        <f t="shared" ref="H25:T25" si="21">SUM(H16:H24)</f>
        <v>69000000</v>
      </c>
      <c r="I25" s="129">
        <f t="shared" si="21"/>
        <v>138060092599.83719</v>
      </c>
      <c r="J25" s="129">
        <f>SUM(J16:J24)</f>
        <v>46644656110</v>
      </c>
      <c r="K25" s="129">
        <f t="shared" si="21"/>
        <v>0</v>
      </c>
      <c r="L25" s="129">
        <f t="shared" si="21"/>
        <v>46644656110</v>
      </c>
      <c r="M25" s="129">
        <f t="shared" si="21"/>
        <v>10000000</v>
      </c>
      <c r="N25" s="129">
        <f t="shared" si="21"/>
        <v>0</v>
      </c>
      <c r="O25" s="129">
        <f t="shared" si="21"/>
        <v>10000000</v>
      </c>
      <c r="P25" s="129">
        <f t="shared" si="21"/>
        <v>89388430280</v>
      </c>
      <c r="Q25" s="129">
        <f t="shared" si="21"/>
        <v>0</v>
      </c>
      <c r="R25" s="129">
        <f t="shared" si="21"/>
        <v>89388430280</v>
      </c>
      <c r="S25" s="129">
        <f t="shared" si="21"/>
        <v>-2017006209.8371701</v>
      </c>
      <c r="T25" s="128">
        <f t="shared" si="21"/>
        <v>1104480740.7986975</v>
      </c>
      <c r="U25" s="117">
        <f t="shared" ref="U25" si="22">SUM(U21:U23)</f>
        <v>529017000</v>
      </c>
    </row>
    <row r="26" spans="2:23" ht="31.95" customHeight="1" thickBot="1">
      <c r="B26" s="329" t="str">
        <f>'Kostimi i Planit të Veprimit'!B86:BA86</f>
        <v xml:space="preserve">QËLLIMI I POLITIKËS III: Fuqizimi i sistemit të interguar shëndetësor me qëllim përmirësimin e ofrimit të kujdesit shëndetësor  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1"/>
    </row>
    <row r="27" spans="2:23" ht="16.2" thickBot="1">
      <c r="B27" s="342" t="s">
        <v>41</v>
      </c>
      <c r="C27" s="339" t="s">
        <v>23</v>
      </c>
      <c r="D27" s="339"/>
      <c r="E27" s="339" t="s">
        <v>30</v>
      </c>
      <c r="F27" s="339"/>
      <c r="G27" s="315" t="s">
        <v>40</v>
      </c>
      <c r="H27" s="316"/>
      <c r="I27" s="316"/>
      <c r="J27" s="326" t="s">
        <v>91</v>
      </c>
      <c r="K27" s="327"/>
      <c r="L27" s="327"/>
      <c r="M27" s="327"/>
      <c r="N27" s="327"/>
      <c r="O27" s="327"/>
      <c r="P27" s="327"/>
      <c r="Q27" s="327"/>
      <c r="R27" s="327"/>
      <c r="S27" s="340" t="s">
        <v>240</v>
      </c>
      <c r="T27" s="344" t="s">
        <v>388</v>
      </c>
    </row>
    <row r="28" spans="2:23" ht="31.8" thickBot="1">
      <c r="B28" s="343"/>
      <c r="C28" s="346" t="s">
        <v>25</v>
      </c>
      <c r="D28" s="346" t="s">
        <v>26</v>
      </c>
      <c r="E28" s="348" t="s">
        <v>27</v>
      </c>
      <c r="F28" s="339" t="s">
        <v>28</v>
      </c>
      <c r="G28" s="317"/>
      <c r="H28" s="318"/>
      <c r="I28" s="318"/>
      <c r="J28" s="321" t="s">
        <v>301</v>
      </c>
      <c r="K28" s="322"/>
      <c r="L28" s="323"/>
      <c r="M28" s="321" t="s">
        <v>37</v>
      </c>
      <c r="N28" s="324"/>
      <c r="O28" s="325"/>
      <c r="P28" s="321" t="s">
        <v>239</v>
      </c>
      <c r="Q28" s="324"/>
      <c r="R28" s="325"/>
      <c r="S28" s="341"/>
      <c r="T28" s="345"/>
      <c r="U28" s="3" t="s">
        <v>2</v>
      </c>
    </row>
    <row r="29" spans="2:23" ht="16.2" thickBot="1">
      <c r="B29" s="343"/>
      <c r="C29" s="347"/>
      <c r="D29" s="347"/>
      <c r="E29" s="348"/>
      <c r="F29" s="339"/>
      <c r="G29" s="131" t="s">
        <v>4</v>
      </c>
      <c r="H29" s="122" t="s">
        <v>5</v>
      </c>
      <c r="I29" s="123" t="s">
        <v>8</v>
      </c>
      <c r="J29" s="126" t="s">
        <v>4</v>
      </c>
      <c r="K29" s="125" t="s">
        <v>5</v>
      </c>
      <c r="L29" s="124" t="s">
        <v>6</v>
      </c>
      <c r="M29" s="150" t="s">
        <v>4</v>
      </c>
      <c r="N29" s="125" t="s">
        <v>5</v>
      </c>
      <c r="O29" s="151" t="s">
        <v>7</v>
      </c>
      <c r="P29" s="152" t="s">
        <v>4</v>
      </c>
      <c r="Q29" s="125" t="s">
        <v>5</v>
      </c>
      <c r="R29" s="152" t="s">
        <v>7</v>
      </c>
      <c r="S29" s="125"/>
      <c r="T29" s="127"/>
      <c r="U29" s="3"/>
    </row>
    <row r="30" spans="2:23" ht="52.2" customHeight="1">
      <c r="B30" s="252" t="s">
        <v>174</v>
      </c>
      <c r="C30" s="75" t="s">
        <v>306</v>
      </c>
      <c r="D30" s="84" t="s">
        <v>329</v>
      </c>
      <c r="E30" s="79">
        <v>2021</v>
      </c>
      <c r="F30" s="85">
        <v>2030</v>
      </c>
      <c r="G30" s="136">
        <f>'Kostimi i Planit të Veprimit'!AN96</f>
        <v>205645922.00000003</v>
      </c>
      <c r="H30" s="153">
        <f>'Kostimi i Planit të Veprimit'!AO96</f>
        <v>1735768633.3333333</v>
      </c>
      <c r="I30" s="143">
        <f>SUM(G30:H30)</f>
        <v>1941414555.3333333</v>
      </c>
      <c r="J30" s="134">
        <f>'Kostimi i Planit të Veprimit'!AQ96</f>
        <v>72167797.066666663</v>
      </c>
      <c r="K30" s="135">
        <f>'Kostimi i Planit të Veprimit'!AR96</f>
        <v>729103516</v>
      </c>
      <c r="L30" s="137">
        <f t="shared" ref="L30:L32" si="23">SUM(J30:K30)</f>
        <v>801271313.0666666</v>
      </c>
      <c r="M30" s="134">
        <f>'Kostimi i Planit të Veprimit'!AT96</f>
        <v>14367417</v>
      </c>
      <c r="N30" s="135">
        <f>'Kostimi i Planit të Veprimit'!AU96</f>
        <v>882377750</v>
      </c>
      <c r="O30" s="154">
        <f t="shared" ref="O30:O32" si="24">SUM(M30:N30)</f>
        <v>896745167</v>
      </c>
      <c r="P30" s="136">
        <f>'Kostimi i Planit të Veprimit'!AX96</f>
        <v>101652707</v>
      </c>
      <c r="Q30" s="135">
        <f>'Kostimi i Planit të Veprimit'!AY96</f>
        <v>0</v>
      </c>
      <c r="R30" s="137">
        <f t="shared" ref="R30:R32" si="25">SUM(P30:Q30)</f>
        <v>101652707</v>
      </c>
      <c r="S30" s="139">
        <f>'Kostimi i Planit të Veprimit'!BA96</f>
        <v>-141745368.26666659</v>
      </c>
      <c r="T30" s="140">
        <f>I30/125</f>
        <v>15531316.442666667</v>
      </c>
      <c r="U30" s="1" t="s">
        <v>3</v>
      </c>
    </row>
    <row r="31" spans="2:23" ht="52.2" customHeight="1">
      <c r="B31" s="253" t="s">
        <v>382</v>
      </c>
      <c r="C31" s="75" t="s">
        <v>306</v>
      </c>
      <c r="D31" s="77" t="s">
        <v>318</v>
      </c>
      <c r="E31" s="79">
        <v>2021</v>
      </c>
      <c r="F31" s="81">
        <v>2030</v>
      </c>
      <c r="G31" s="155">
        <f>'Kostimi i Planit të Veprimit'!AN102</f>
        <v>55104844896.850006</v>
      </c>
      <c r="H31" s="142">
        <f>'Kostimi i Planit të Veprimit'!AO102</f>
        <v>7666436734</v>
      </c>
      <c r="I31" s="143">
        <f t="shared" ref="I31:I32" si="26">SUM(G31:H31)</f>
        <v>62771281630.850006</v>
      </c>
      <c r="J31" s="134">
        <f>'Kostimi i Planit të Veprimit'!AQ102</f>
        <v>19430020401.400002</v>
      </c>
      <c r="K31" s="135">
        <f>'Kostimi i Planit të Veprimit'!AR102</f>
        <v>4402502651</v>
      </c>
      <c r="L31" s="137">
        <f t="shared" si="23"/>
        <v>23832523052.400002</v>
      </c>
      <c r="M31" s="134">
        <f>'Kostimi i Planit të Veprimit'!AT102</f>
        <v>2001400000</v>
      </c>
      <c r="N31" s="135">
        <f>'Kostimi i Planit të Veprimit'!AU102</f>
        <v>0</v>
      </c>
      <c r="O31" s="154">
        <f t="shared" si="24"/>
        <v>2001400000</v>
      </c>
      <c r="P31" s="136">
        <f>'Kostimi i Planit të Veprimit'!AX102</f>
        <v>36022165182.899994</v>
      </c>
      <c r="Q31" s="135">
        <f>'Kostimi i Planit të Veprimit'!AY102</f>
        <v>0</v>
      </c>
      <c r="R31" s="137">
        <f t="shared" si="25"/>
        <v>36022165182.899994</v>
      </c>
      <c r="S31" s="139">
        <f>'Kostimi i Planit të Veprimit'!BA102</f>
        <v>-915193395.54999924</v>
      </c>
      <c r="T31" s="140">
        <f>I31/125</f>
        <v>502170253.04680008</v>
      </c>
      <c r="U31" s="1" t="s">
        <v>3</v>
      </c>
    </row>
    <row r="32" spans="2:23" s="21" customFormat="1" ht="52.2" customHeight="1" thickBot="1">
      <c r="B32" s="252" t="s">
        <v>258</v>
      </c>
      <c r="C32" s="75" t="s">
        <v>306</v>
      </c>
      <c r="D32" s="77" t="s">
        <v>334</v>
      </c>
      <c r="E32" s="79">
        <v>2021</v>
      </c>
      <c r="F32" s="81">
        <v>2030</v>
      </c>
      <c r="G32" s="155">
        <f>'Kostimi i Planit të Veprimit'!AN108</f>
        <v>213802704092.59</v>
      </c>
      <c r="H32" s="156">
        <f>'Kostimi i Planit të Veprimit'!AO108</f>
        <v>0</v>
      </c>
      <c r="I32" s="143">
        <f t="shared" si="26"/>
        <v>213802704092.59</v>
      </c>
      <c r="J32" s="134">
        <f>'Kostimi i Planit të Veprimit'!AQ108</f>
        <v>67220272323</v>
      </c>
      <c r="K32" s="135">
        <f>'Kostimi i Planit të Veprimit'!AR108</f>
        <v>0</v>
      </c>
      <c r="L32" s="137">
        <f t="shared" si="23"/>
        <v>67220272323</v>
      </c>
      <c r="M32" s="134">
        <f>'Kostimi i Planit të Veprimit'!AT108</f>
        <v>0</v>
      </c>
      <c r="N32" s="135">
        <f>'Kostimi i Planit të Veprimit'!AU108</f>
        <v>0</v>
      </c>
      <c r="O32" s="154">
        <f t="shared" si="24"/>
        <v>0</v>
      </c>
      <c r="P32" s="136">
        <f>'Kostimi i Planit të Veprimit'!AX108</f>
        <v>133079133773</v>
      </c>
      <c r="Q32" s="135">
        <f>'Kostimi i Planit të Veprimit'!AY108</f>
        <v>0</v>
      </c>
      <c r="R32" s="137">
        <f t="shared" si="25"/>
        <v>133079133773</v>
      </c>
      <c r="S32" s="139">
        <f>'Kostimi i Planit të Veprimit'!BA108</f>
        <v>-13503297996.589989</v>
      </c>
      <c r="T32" s="140">
        <f>I32/125</f>
        <v>1710421632.74072</v>
      </c>
      <c r="U32" s="22" t="s">
        <v>3</v>
      </c>
      <c r="V32" s="24"/>
      <c r="W32" s="24"/>
    </row>
    <row r="33" spans="2:23" ht="31.8" thickBot="1">
      <c r="B33" s="83" t="s">
        <v>300</v>
      </c>
      <c r="C33" s="70"/>
      <c r="D33" s="70"/>
      <c r="E33" s="66"/>
      <c r="F33" s="67"/>
      <c r="G33" s="157">
        <f>SUM(G30:G32)</f>
        <v>269113194911.44</v>
      </c>
      <c r="H33" s="128">
        <f t="shared" ref="H33:T33" si="27">SUM(H30:H32)</f>
        <v>9402205367.333334</v>
      </c>
      <c r="I33" s="157">
        <f t="shared" si="27"/>
        <v>278515400278.77332</v>
      </c>
      <c r="J33" s="129">
        <f t="shared" si="27"/>
        <v>86722460521.466675</v>
      </c>
      <c r="K33" s="128">
        <f t="shared" si="27"/>
        <v>5131606167</v>
      </c>
      <c r="L33" s="157">
        <f t="shared" si="27"/>
        <v>91854066688.466675</v>
      </c>
      <c r="M33" s="129">
        <f t="shared" si="27"/>
        <v>2015767417</v>
      </c>
      <c r="N33" s="128">
        <f t="shared" si="27"/>
        <v>882377750</v>
      </c>
      <c r="O33" s="130">
        <f t="shared" si="27"/>
        <v>2898145167</v>
      </c>
      <c r="P33" s="157">
        <f t="shared" si="27"/>
        <v>169202951662.89999</v>
      </c>
      <c r="Q33" s="128">
        <f t="shared" si="27"/>
        <v>0</v>
      </c>
      <c r="R33" s="157">
        <f t="shared" si="27"/>
        <v>169202951662.89999</v>
      </c>
      <c r="S33" s="128">
        <f t="shared" si="27"/>
        <v>-14560236760.406654</v>
      </c>
      <c r="T33" s="130">
        <f t="shared" si="27"/>
        <v>2228123202.2301869</v>
      </c>
      <c r="U33" s="2">
        <v>0</v>
      </c>
    </row>
    <row r="34" spans="2:23" s="21" customFormat="1" ht="32.4" customHeight="1" thickBot="1">
      <c r="B34" s="329" t="str">
        <f>'Kostimi i Planit të Veprimit'!B111:BA111</f>
        <v xml:space="preserve">QËLLIMI I POLITIKËS IV: Fuqizimi i reagimit të sistemit ndaj emergjencave </v>
      </c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1"/>
      <c r="V34" s="24"/>
      <c r="W34" s="24"/>
    </row>
    <row r="35" spans="2:23" s="21" customFormat="1" ht="16.2" thickBot="1">
      <c r="B35" s="332" t="s">
        <v>41</v>
      </c>
      <c r="C35" s="335" t="s">
        <v>23</v>
      </c>
      <c r="D35" s="336"/>
      <c r="E35" s="363" t="s">
        <v>30</v>
      </c>
      <c r="F35" s="364"/>
      <c r="G35" s="349" t="s">
        <v>40</v>
      </c>
      <c r="H35" s="350"/>
      <c r="I35" s="351"/>
      <c r="J35" s="327" t="s">
        <v>91</v>
      </c>
      <c r="K35" s="327"/>
      <c r="L35" s="327"/>
      <c r="M35" s="327"/>
      <c r="N35" s="327"/>
      <c r="O35" s="327"/>
      <c r="P35" s="327"/>
      <c r="Q35" s="327"/>
      <c r="R35" s="328"/>
      <c r="S35" s="340" t="s">
        <v>240</v>
      </c>
      <c r="T35" s="337" t="s">
        <v>388</v>
      </c>
      <c r="V35" s="24"/>
      <c r="W35" s="24"/>
    </row>
    <row r="36" spans="2:23" s="21" customFormat="1" ht="31.8" thickBot="1">
      <c r="B36" s="333"/>
      <c r="C36" s="357" t="s">
        <v>25</v>
      </c>
      <c r="D36" s="368" t="s">
        <v>26</v>
      </c>
      <c r="E36" s="361" t="s">
        <v>27</v>
      </c>
      <c r="F36" s="319" t="s">
        <v>28</v>
      </c>
      <c r="G36" s="352"/>
      <c r="H36" s="353"/>
      <c r="I36" s="354"/>
      <c r="J36" s="370" t="s">
        <v>301</v>
      </c>
      <c r="K36" s="322"/>
      <c r="L36" s="323"/>
      <c r="M36" s="321" t="s">
        <v>37</v>
      </c>
      <c r="N36" s="324"/>
      <c r="O36" s="325"/>
      <c r="P36" s="321" t="s">
        <v>239</v>
      </c>
      <c r="Q36" s="324"/>
      <c r="R36" s="325"/>
      <c r="S36" s="341"/>
      <c r="T36" s="338"/>
      <c r="U36" s="3" t="s">
        <v>2</v>
      </c>
      <c r="V36" s="24"/>
      <c r="W36" s="24"/>
    </row>
    <row r="37" spans="2:23" s="21" customFormat="1" ht="16.2" thickBot="1">
      <c r="B37" s="334"/>
      <c r="C37" s="358"/>
      <c r="D37" s="369"/>
      <c r="E37" s="362"/>
      <c r="F37" s="320"/>
      <c r="G37" s="158" t="s">
        <v>4</v>
      </c>
      <c r="H37" s="159" t="s">
        <v>5</v>
      </c>
      <c r="I37" s="160" t="s">
        <v>8</v>
      </c>
      <c r="J37" s="124" t="s">
        <v>4</v>
      </c>
      <c r="K37" s="125" t="s">
        <v>5</v>
      </c>
      <c r="L37" s="124" t="s">
        <v>6</v>
      </c>
      <c r="M37" s="162" t="s">
        <v>4</v>
      </c>
      <c r="N37" s="161" t="s">
        <v>5</v>
      </c>
      <c r="O37" s="125" t="s">
        <v>7</v>
      </c>
      <c r="P37" s="126" t="s">
        <v>4</v>
      </c>
      <c r="Q37" s="125" t="s">
        <v>5</v>
      </c>
      <c r="R37" s="124" t="s">
        <v>7</v>
      </c>
      <c r="S37" s="125"/>
      <c r="T37" s="127"/>
      <c r="U37" s="3"/>
      <c r="V37" s="24"/>
      <c r="W37" s="24"/>
    </row>
    <row r="38" spans="2:23" s="21" customFormat="1" ht="93.6" customHeight="1">
      <c r="B38" s="252" t="s">
        <v>259</v>
      </c>
      <c r="C38" s="75" t="s">
        <v>306</v>
      </c>
      <c r="D38" s="193" t="s">
        <v>337</v>
      </c>
      <c r="E38" s="85">
        <v>2021</v>
      </c>
      <c r="F38" s="195">
        <v>2025</v>
      </c>
      <c r="G38" s="204">
        <f>'Kostimi i Planit të Veprimit'!AN121</f>
        <v>1729676670.5914285</v>
      </c>
      <c r="H38" s="204">
        <f>'Kostimi i Planit të Veprimit'!AO121</f>
        <v>1206607250</v>
      </c>
      <c r="I38" s="121">
        <f t="shared" ref="I38:I43" si="28">SUM(G38:H38)</f>
        <v>2936283920.5914288</v>
      </c>
      <c r="J38" s="196">
        <f>'Kostimi i Planit të Veprimit'!AQ121</f>
        <v>1272381041.8542857</v>
      </c>
      <c r="K38" s="153">
        <f>'Kostimi i Planit të Veprimit'!AR121</f>
        <v>43092000</v>
      </c>
      <c r="L38" s="197">
        <f t="shared" ref="L38:L43" si="29">SUM(J38:K38)</f>
        <v>1315473041.8542857</v>
      </c>
      <c r="M38" s="204">
        <f>'Kostimi i Planit të Veprimit'!AT121</f>
        <v>2080800</v>
      </c>
      <c r="N38" s="198">
        <f>'Kostimi i Planit të Veprimit'!AU121</f>
        <v>933000000</v>
      </c>
      <c r="O38" s="199">
        <f t="shared" ref="O38:O43" si="30">SUM(M38:N38)</f>
        <v>935080800</v>
      </c>
      <c r="P38" s="198">
        <f>'Kostimi i Planit të Veprimit'!AX121</f>
        <v>417585228.73714286</v>
      </c>
      <c r="Q38" s="153">
        <f>'Kostimi i Planit të Veprimit'!AY121</f>
        <v>195575000</v>
      </c>
      <c r="R38" s="196">
        <f t="shared" ref="R38:R39" si="31">SUM(P38:Q38)</f>
        <v>613160228.7371428</v>
      </c>
      <c r="S38" s="199">
        <f>'Kostimi i Planit të Veprimit'!BA121</f>
        <v>-72569850</v>
      </c>
      <c r="T38" s="200">
        <f t="shared" ref="T38:T42" si="32">I38/125</f>
        <v>23490271.364731431</v>
      </c>
      <c r="U38" s="22" t="s">
        <v>3</v>
      </c>
      <c r="V38" s="24"/>
      <c r="W38" s="24"/>
    </row>
    <row r="39" spans="2:23" s="21" customFormat="1" ht="46.95" customHeight="1">
      <c r="B39" s="253" t="s">
        <v>383</v>
      </c>
      <c r="C39" s="75" t="s">
        <v>306</v>
      </c>
      <c r="D39" s="77" t="s">
        <v>384</v>
      </c>
      <c r="E39" s="81">
        <v>2021</v>
      </c>
      <c r="F39" s="202">
        <v>2030</v>
      </c>
      <c r="G39" s="205">
        <f>'Kostimi i Planit të Veprimit'!AN125</f>
        <v>22304271047.709526</v>
      </c>
      <c r="H39" s="205">
        <f>'Kostimi i Planit të Veprimit'!AO125</f>
        <v>287500000</v>
      </c>
      <c r="I39" s="206">
        <f t="shared" si="28"/>
        <v>22591771047.709526</v>
      </c>
      <c r="J39" s="155">
        <f>'Kostimi i Planit të Veprimit'!AQ125</f>
        <v>7750939914.0523815</v>
      </c>
      <c r="K39" s="142">
        <f>'Kostimi i Planit të Veprimit'!AR125</f>
        <v>268750000</v>
      </c>
      <c r="L39" s="143">
        <f t="shared" si="29"/>
        <v>8019689914.0523815</v>
      </c>
      <c r="M39" s="205">
        <f>'Kostimi i Planit të Veprimit'!AT125</f>
        <v>0</v>
      </c>
      <c r="N39" s="141">
        <f>'Kostimi i Planit të Veprimit'!AU125</f>
        <v>0</v>
      </c>
      <c r="O39" s="145">
        <f t="shared" si="30"/>
        <v>0</v>
      </c>
      <c r="P39" s="141">
        <f>'Kostimi i Planit të Veprimit'!AX125</f>
        <v>14553331133.657143</v>
      </c>
      <c r="Q39" s="142">
        <f>'Kostimi i Planit të Veprimit'!AY125</f>
        <v>0</v>
      </c>
      <c r="R39" s="155">
        <f t="shared" si="31"/>
        <v>14553331133.657143</v>
      </c>
      <c r="S39" s="145">
        <f>'Kostimi i Planit të Veprimit'!BA125</f>
        <v>-18750000</v>
      </c>
      <c r="T39" s="140">
        <f t="shared" si="32"/>
        <v>180734168.3816762</v>
      </c>
      <c r="U39" s="22" t="s">
        <v>3</v>
      </c>
      <c r="V39" s="24"/>
      <c r="W39" s="24"/>
    </row>
    <row r="40" spans="2:23" s="21" customFormat="1" ht="46.95" customHeight="1">
      <c r="B40" s="252" t="s">
        <v>260</v>
      </c>
      <c r="C40" s="75" t="s">
        <v>306</v>
      </c>
      <c r="D40" s="77" t="s">
        <v>341</v>
      </c>
      <c r="E40" s="81">
        <v>2021</v>
      </c>
      <c r="F40" s="202">
        <v>2022</v>
      </c>
      <c r="G40" s="205">
        <f>'Kostimi i Planit të Veprimit'!AN129</f>
        <v>81167184</v>
      </c>
      <c r="H40" s="205">
        <f>'Kostimi i Planit të Veprimit'!AO129</f>
        <v>0</v>
      </c>
      <c r="I40" s="206">
        <f t="shared" si="28"/>
        <v>81167184</v>
      </c>
      <c r="J40" s="155">
        <f>'Kostimi i Planit të Veprimit'!AQ129</f>
        <v>81167184</v>
      </c>
      <c r="K40" s="142">
        <f>'Kostimi i Planit të Veprimit'!AR129</f>
        <v>0</v>
      </c>
      <c r="L40" s="143">
        <f t="shared" si="29"/>
        <v>81167184</v>
      </c>
      <c r="M40" s="205">
        <f>'Kostimi i Planit të Veprimit'!AT129</f>
        <v>0</v>
      </c>
      <c r="N40" s="141">
        <f>'Kostimi i Planit të Veprimit'!AU129</f>
        <v>0</v>
      </c>
      <c r="O40" s="145">
        <f t="shared" si="30"/>
        <v>0</v>
      </c>
      <c r="P40" s="141">
        <f>'Kostimi i Planit të Veprimit'!AX129</f>
        <v>0</v>
      </c>
      <c r="Q40" s="142">
        <f>'Kostimi i Planit të Veprimit'!AY129</f>
        <v>0</v>
      </c>
      <c r="R40" s="155">
        <f t="shared" ref="R40:R41" si="33">SUM(P40:Q40)</f>
        <v>0</v>
      </c>
      <c r="S40" s="145">
        <f>'Kostimi i Planit të Veprimit'!BA129</f>
        <v>0</v>
      </c>
      <c r="T40" s="140">
        <f t="shared" si="32"/>
        <v>649337.47199999995</v>
      </c>
      <c r="U40" s="22" t="s">
        <v>3</v>
      </c>
      <c r="V40" s="24"/>
      <c r="W40" s="24"/>
    </row>
    <row r="41" spans="2:23" s="21" customFormat="1" ht="33.6" customHeight="1">
      <c r="B41" s="252" t="s">
        <v>261</v>
      </c>
      <c r="C41" s="75" t="s">
        <v>306</v>
      </c>
      <c r="D41" s="77" t="s">
        <v>342</v>
      </c>
      <c r="E41" s="81">
        <v>2021</v>
      </c>
      <c r="F41" s="202">
        <v>2030</v>
      </c>
      <c r="G41" s="205">
        <f>'Kostimi i Planit të Veprimit'!AN133</f>
        <v>768844763.05714285</v>
      </c>
      <c r="H41" s="205">
        <f>'Kostimi i Planit të Veprimit'!AO133</f>
        <v>0</v>
      </c>
      <c r="I41" s="206">
        <f t="shared" si="28"/>
        <v>768844763.05714285</v>
      </c>
      <c r="J41" s="155">
        <f>'Kostimi i Planit të Veprimit'!AQ133</f>
        <v>264622940.31428573</v>
      </c>
      <c r="K41" s="142">
        <f>'Kostimi i Planit të Veprimit'!AR133</f>
        <v>0</v>
      </c>
      <c r="L41" s="143">
        <f t="shared" si="29"/>
        <v>264622940.31428573</v>
      </c>
      <c r="M41" s="205">
        <f>'Kostimi i Planit të Veprimit'!AT133</f>
        <v>0</v>
      </c>
      <c r="N41" s="141">
        <f>'Kostimi i Planit të Veprimit'!AU133</f>
        <v>0</v>
      </c>
      <c r="O41" s="145">
        <f t="shared" si="30"/>
        <v>0</v>
      </c>
      <c r="P41" s="141">
        <f>'Kostimi i Planit të Veprimit'!AX133</f>
        <v>497281022.7428571</v>
      </c>
      <c r="Q41" s="142">
        <f>'Kostimi i Planit të Veprimit'!AY133</f>
        <v>0</v>
      </c>
      <c r="R41" s="155">
        <f t="shared" si="33"/>
        <v>497281022.7428571</v>
      </c>
      <c r="S41" s="145">
        <f>'Kostimi i Planit të Veprimit'!BA133</f>
        <v>-6940800</v>
      </c>
      <c r="T41" s="140">
        <f t="shared" si="32"/>
        <v>6150758.1044571428</v>
      </c>
      <c r="U41" s="22" t="s">
        <v>3</v>
      </c>
      <c r="V41" s="24"/>
      <c r="W41" s="24"/>
    </row>
    <row r="42" spans="2:23" s="21" customFormat="1" ht="31.2">
      <c r="B42" s="253" t="s">
        <v>262</v>
      </c>
      <c r="C42" s="75" t="s">
        <v>306</v>
      </c>
      <c r="D42" s="77" t="s">
        <v>343</v>
      </c>
      <c r="E42" s="81">
        <v>2021</v>
      </c>
      <c r="F42" s="202">
        <v>2025</v>
      </c>
      <c r="G42" s="205">
        <f>'Kostimi i Planit të Veprimit'!AN137</f>
        <v>21413376</v>
      </c>
      <c r="H42" s="205">
        <f>'Kostimi i Planit të Veprimit'!AO137</f>
        <v>115000000</v>
      </c>
      <c r="I42" s="206">
        <f t="shared" si="28"/>
        <v>136413376</v>
      </c>
      <c r="J42" s="155">
        <f>'Kostimi i Planit të Veprimit'!AQ137</f>
        <v>15049329.599999994</v>
      </c>
      <c r="K42" s="142">
        <f>'Kostimi i Planit të Veprimit'!AR137</f>
        <v>86250000</v>
      </c>
      <c r="L42" s="143">
        <f t="shared" si="29"/>
        <v>101299329.59999999</v>
      </c>
      <c r="M42" s="205">
        <f>'Kostimi i Planit të Veprimit'!AT137</f>
        <v>0</v>
      </c>
      <c r="N42" s="141">
        <f>'Kostimi i Planit të Veprimit'!AU137</f>
        <v>0</v>
      </c>
      <c r="O42" s="145">
        <f t="shared" si="30"/>
        <v>0</v>
      </c>
      <c r="P42" s="141">
        <f>'Kostimi i Planit të Veprimit'!AX137</f>
        <v>6364046.3999999985</v>
      </c>
      <c r="Q42" s="142">
        <f>'Kostimi i Planit të Veprimit'!AY137</f>
        <v>28750000</v>
      </c>
      <c r="R42" s="155">
        <f t="shared" ref="R42" si="34">SUM(P42:Q42)</f>
        <v>35114046.399999999</v>
      </c>
      <c r="S42" s="145">
        <f>'Kostimi i Planit të Veprimit'!BA137</f>
        <v>0</v>
      </c>
      <c r="T42" s="140">
        <f t="shared" si="32"/>
        <v>1091307.0079999999</v>
      </c>
      <c r="U42" s="22" t="s">
        <v>3</v>
      </c>
      <c r="V42" s="24"/>
      <c r="W42" s="24"/>
    </row>
    <row r="43" spans="2:23" s="21" customFormat="1" ht="42" customHeight="1" thickBot="1">
      <c r="B43" s="252" t="s">
        <v>263</v>
      </c>
      <c r="C43" s="75" t="s">
        <v>306</v>
      </c>
      <c r="D43" s="182" t="s">
        <v>344</v>
      </c>
      <c r="E43" s="184">
        <v>2021</v>
      </c>
      <c r="F43" s="185">
        <v>2024</v>
      </c>
      <c r="G43" s="203">
        <f>'Kostimi i Planit të Veprimit'!AN141</f>
        <v>17417475</v>
      </c>
      <c r="H43" s="203">
        <f>'Kostimi i Planit të Veprimit'!AO141</f>
        <v>57500000</v>
      </c>
      <c r="I43" s="154">
        <f t="shared" si="28"/>
        <v>74917475</v>
      </c>
      <c r="J43" s="187">
        <f>'Kostimi i Planit të Veprimit'!AQ141</f>
        <v>17417475</v>
      </c>
      <c r="K43" s="186">
        <f>'Kostimi i Planit të Veprimit'!AR141</f>
        <v>57500000</v>
      </c>
      <c r="L43" s="137">
        <f t="shared" si="29"/>
        <v>74917475</v>
      </c>
      <c r="M43" s="203">
        <f>'Kostimi i Planit të Veprimit'!AT141</f>
        <v>0</v>
      </c>
      <c r="N43" s="189">
        <f>'Kostimi i Planit të Veprimit'!AU141</f>
        <v>0</v>
      </c>
      <c r="O43" s="139">
        <f t="shared" si="30"/>
        <v>0</v>
      </c>
      <c r="P43" s="189">
        <f>'Kostimi i Planit të Veprimit'!AX141</f>
        <v>0</v>
      </c>
      <c r="Q43" s="186">
        <f>'Kostimi i Planit të Veprimit'!AY141</f>
        <v>0</v>
      </c>
      <c r="R43" s="187">
        <f t="shared" ref="R43" si="35">SUM(P43:Q43)</f>
        <v>0</v>
      </c>
      <c r="S43" s="190">
        <f>'Kostimi i Planit të Veprimit'!BA141</f>
        <v>0</v>
      </c>
      <c r="T43" s="191">
        <f>I43/125</f>
        <v>599339.80000000005</v>
      </c>
      <c r="U43" s="22" t="s">
        <v>3</v>
      </c>
      <c r="V43" s="24"/>
      <c r="W43" s="24"/>
    </row>
    <row r="44" spans="2:23" s="21" customFormat="1" ht="31.8" thickBot="1">
      <c r="B44" s="83" t="s">
        <v>238</v>
      </c>
      <c r="C44" s="70"/>
      <c r="D44" s="69"/>
      <c r="E44" s="67"/>
      <c r="F44" s="68"/>
      <c r="G44" s="163">
        <f>SUM(G38:G43)</f>
        <v>24922790516.358097</v>
      </c>
      <c r="H44" s="128">
        <f t="shared" ref="H44:I44" si="36">SUM(H38:H43)</f>
        <v>1666607250</v>
      </c>
      <c r="I44" s="128">
        <f t="shared" si="36"/>
        <v>26589397766.358101</v>
      </c>
      <c r="J44" s="157">
        <f t="shared" ref="J44" si="37">SUM(J38:J43)</f>
        <v>9401577884.8209534</v>
      </c>
      <c r="K44" s="128">
        <f t="shared" ref="K44" si="38">SUM(K38:K43)</f>
        <v>455592000</v>
      </c>
      <c r="L44" s="207">
        <f t="shared" ref="L44" si="39">SUM(L38:L43)</f>
        <v>9857169884.8209534</v>
      </c>
      <c r="M44" s="163">
        <f t="shared" ref="M44" si="40">SUM(M38:M43)</f>
        <v>2080800</v>
      </c>
      <c r="N44" s="129">
        <f t="shared" ref="N44" si="41">SUM(N38:N43)</f>
        <v>933000000</v>
      </c>
      <c r="O44" s="128">
        <f t="shared" ref="O44" si="42">SUM(O38:O43)</f>
        <v>935080800</v>
      </c>
      <c r="P44" s="129">
        <f t="shared" ref="P44" si="43">SUM(P38:P43)</f>
        <v>15474561431.537142</v>
      </c>
      <c r="Q44" s="128">
        <f t="shared" ref="Q44" si="44">SUM(Q38:Q43)</f>
        <v>224325000</v>
      </c>
      <c r="R44" s="207">
        <f t="shared" ref="R44" si="45">SUM(R38:R43)</f>
        <v>15698886431.537142</v>
      </c>
      <c r="S44" s="163">
        <f>SUM(S38:S43)</f>
        <v>-98260650</v>
      </c>
      <c r="T44" s="163">
        <f t="shared" ref="T44" si="46">SUM(T38:T43)</f>
        <v>212715182.13086477</v>
      </c>
      <c r="U44" s="72">
        <f t="shared" ref="U44" si="47">SUM(U38:U43)</f>
        <v>0</v>
      </c>
      <c r="V44" s="24"/>
      <c r="W44" s="24"/>
    </row>
    <row r="45" spans="2:23" s="21" customFormat="1" ht="54.6" customHeight="1" thickBot="1">
      <c r="B45" s="329" t="str">
        <f>'Kostimi i Planit të Veprimit'!B144:BA144</f>
        <v xml:space="preserve">QËLLIMI I POLITIKËS V:   Shëndeti Dixhital 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1"/>
      <c r="V45" s="24"/>
      <c r="W45" s="24"/>
    </row>
    <row r="46" spans="2:23" s="21" customFormat="1" ht="16.2" thickBot="1">
      <c r="B46" s="332" t="s">
        <v>41</v>
      </c>
      <c r="C46" s="335" t="s">
        <v>23</v>
      </c>
      <c r="D46" s="336"/>
      <c r="E46" s="363" t="s">
        <v>30</v>
      </c>
      <c r="F46" s="364"/>
      <c r="G46" s="349" t="s">
        <v>40</v>
      </c>
      <c r="H46" s="350"/>
      <c r="I46" s="351"/>
      <c r="J46" s="326" t="s">
        <v>91</v>
      </c>
      <c r="K46" s="327"/>
      <c r="L46" s="327"/>
      <c r="M46" s="327"/>
      <c r="N46" s="327"/>
      <c r="O46" s="327"/>
      <c r="P46" s="327"/>
      <c r="Q46" s="327"/>
      <c r="R46" s="328"/>
      <c r="S46" s="340" t="s">
        <v>240</v>
      </c>
      <c r="T46" s="337" t="s">
        <v>388</v>
      </c>
      <c r="V46" s="24"/>
      <c r="W46" s="24"/>
    </row>
    <row r="47" spans="2:23" s="21" customFormat="1" ht="31.8" thickBot="1">
      <c r="B47" s="333"/>
      <c r="C47" s="357" t="s">
        <v>25</v>
      </c>
      <c r="D47" s="368" t="s">
        <v>26</v>
      </c>
      <c r="E47" s="361" t="s">
        <v>27</v>
      </c>
      <c r="F47" s="319" t="s">
        <v>28</v>
      </c>
      <c r="G47" s="352"/>
      <c r="H47" s="353"/>
      <c r="I47" s="354"/>
      <c r="J47" s="321" t="s">
        <v>301</v>
      </c>
      <c r="K47" s="322"/>
      <c r="L47" s="323"/>
      <c r="M47" s="321" t="s">
        <v>37</v>
      </c>
      <c r="N47" s="324"/>
      <c r="O47" s="325"/>
      <c r="P47" s="321" t="s">
        <v>239</v>
      </c>
      <c r="Q47" s="324"/>
      <c r="R47" s="325"/>
      <c r="S47" s="341"/>
      <c r="T47" s="338"/>
      <c r="U47" s="3" t="s">
        <v>2</v>
      </c>
      <c r="V47" s="24"/>
      <c r="W47" s="24"/>
    </row>
    <row r="48" spans="2:23" s="21" customFormat="1" ht="16.2" thickBot="1">
      <c r="B48" s="334"/>
      <c r="C48" s="358"/>
      <c r="D48" s="369"/>
      <c r="E48" s="362"/>
      <c r="F48" s="320"/>
      <c r="G48" s="131" t="s">
        <v>4</v>
      </c>
      <c r="H48" s="122" t="s">
        <v>5</v>
      </c>
      <c r="I48" s="132" t="s">
        <v>8</v>
      </c>
      <c r="J48" s="124" t="s">
        <v>4</v>
      </c>
      <c r="K48" s="125" t="s">
        <v>5</v>
      </c>
      <c r="L48" s="124" t="s">
        <v>6</v>
      </c>
      <c r="M48" s="162" t="s">
        <v>4</v>
      </c>
      <c r="N48" s="161" t="s">
        <v>5</v>
      </c>
      <c r="O48" s="125" t="s">
        <v>7</v>
      </c>
      <c r="P48" s="124" t="s">
        <v>4</v>
      </c>
      <c r="Q48" s="125" t="s">
        <v>5</v>
      </c>
      <c r="R48" s="124" t="s">
        <v>7</v>
      </c>
      <c r="S48" s="125"/>
      <c r="T48" s="127"/>
      <c r="U48" s="3"/>
      <c r="V48" s="24"/>
      <c r="W48" s="24"/>
    </row>
    <row r="49" spans="2:23" s="21" customFormat="1" ht="67.95" customHeight="1">
      <c r="B49" s="252" t="s">
        <v>291</v>
      </c>
      <c r="C49" s="254" t="s">
        <v>306</v>
      </c>
      <c r="D49" s="194" t="s">
        <v>345</v>
      </c>
      <c r="E49" s="85">
        <v>2021</v>
      </c>
      <c r="F49" s="195">
        <v>2030</v>
      </c>
      <c r="G49" s="198">
        <f>'Kostimi i Planit të Veprimit'!AN154</f>
        <v>1209557876.8</v>
      </c>
      <c r="H49" s="153">
        <f>'Kostimi i Planit të Veprimit'!AO154</f>
        <v>738000000</v>
      </c>
      <c r="I49" s="121">
        <f t="shared" ref="I49:I53" si="48">SUM(G49:H49)</f>
        <v>1947557876.8</v>
      </c>
      <c r="J49" s="196">
        <f>'Kostimi i Planit të Veprimit'!AQ154</f>
        <v>0</v>
      </c>
      <c r="K49" s="153">
        <f>'Kostimi i Planit të Veprimit'!AR154</f>
        <v>0</v>
      </c>
      <c r="L49" s="197">
        <f t="shared" ref="L49:L51" si="49">SUM(J49:K49)</f>
        <v>0</v>
      </c>
      <c r="M49" s="204">
        <f>'Kostimi i Planit të Veprimit'!AT154</f>
        <v>27000000</v>
      </c>
      <c r="N49" s="198">
        <f>'Kostimi i Planit të Veprimit'!AU154</f>
        <v>0</v>
      </c>
      <c r="O49" s="153">
        <f t="shared" ref="O49:O51" si="50">SUM(M49:N49)</f>
        <v>27000000</v>
      </c>
      <c r="P49" s="196">
        <f>'Kostimi i Planit të Veprimit'!AX154</f>
        <v>33878476.799999997</v>
      </c>
      <c r="Q49" s="153">
        <f>'Kostimi i Planit të Veprimit'!AY154</f>
        <v>0</v>
      </c>
      <c r="R49" s="196">
        <f t="shared" ref="R49:R51" si="51">SUM(P49:Q49)</f>
        <v>33878476.799999997</v>
      </c>
      <c r="S49" s="199">
        <f>'Kostimi i Planit të Veprimit'!BA154</f>
        <v>-1886679400</v>
      </c>
      <c r="T49" s="200">
        <f>I49/125</f>
        <v>15580463.0144</v>
      </c>
      <c r="U49" s="22" t="s">
        <v>3</v>
      </c>
      <c r="V49" s="24"/>
      <c r="W49" s="24"/>
    </row>
    <row r="50" spans="2:23" s="21" customFormat="1" ht="55.95" customHeight="1">
      <c r="B50" s="253" t="s">
        <v>292</v>
      </c>
      <c r="C50" s="78" t="s">
        <v>306</v>
      </c>
      <c r="D50" s="201" t="s">
        <v>385</v>
      </c>
      <c r="E50" s="81">
        <v>2021</v>
      </c>
      <c r="F50" s="202">
        <v>2030</v>
      </c>
      <c r="G50" s="141">
        <f>'Kostimi i Planit të Veprimit'!AN159</f>
        <v>2647665570.3000002</v>
      </c>
      <c r="H50" s="142">
        <f>'Kostimi i Planit të Veprimit'!AO159</f>
        <v>1487337400</v>
      </c>
      <c r="I50" s="206">
        <f t="shared" si="48"/>
        <v>4135002970.3000002</v>
      </c>
      <c r="J50" s="155">
        <f>'Kostimi i Planit të Veprimit'!AQ159</f>
        <v>193527890.84</v>
      </c>
      <c r="K50" s="142">
        <f>'Kostimi i Planit të Veprimit'!AR159</f>
        <v>78333333</v>
      </c>
      <c r="L50" s="143">
        <f t="shared" ref="L50" si="52">SUM(J50:K50)</f>
        <v>271861223.84000003</v>
      </c>
      <c r="M50" s="205">
        <f>'Kostimi i Planit të Veprimit'!AT159</f>
        <v>67908162</v>
      </c>
      <c r="N50" s="141">
        <f>'Kostimi i Planit të Veprimit'!AU159</f>
        <v>471650001</v>
      </c>
      <c r="O50" s="142">
        <f t="shared" ref="O50" si="53">SUM(M50:N50)</f>
        <v>539558163</v>
      </c>
      <c r="P50" s="155">
        <f>'Kostimi i Planit të Veprimit'!AX159</f>
        <v>315323879.69999999</v>
      </c>
      <c r="Q50" s="142">
        <f>'Kostimi i Planit të Veprimit'!AY159</f>
        <v>0</v>
      </c>
      <c r="R50" s="155">
        <f t="shared" ref="R50" si="54">SUM(P50:Q50)</f>
        <v>315323879.69999999</v>
      </c>
      <c r="S50" s="145">
        <f>'Kostimi i Planit të Veprimit'!BA159</f>
        <v>-3008259703.7600002</v>
      </c>
      <c r="T50" s="140">
        <f>I50/125</f>
        <v>33080023.762400001</v>
      </c>
      <c r="U50" s="22" t="s">
        <v>3</v>
      </c>
      <c r="V50" s="24"/>
      <c r="W50" s="24"/>
    </row>
    <row r="51" spans="2:23" s="21" customFormat="1" ht="67.2" customHeight="1">
      <c r="B51" s="252" t="s">
        <v>293</v>
      </c>
      <c r="C51" s="78" t="s">
        <v>306</v>
      </c>
      <c r="D51" s="201" t="s">
        <v>386</v>
      </c>
      <c r="E51" s="81">
        <v>2022</v>
      </c>
      <c r="F51" s="202">
        <v>2028</v>
      </c>
      <c r="G51" s="141">
        <f>'Kostimi i Planit të Veprimit'!AN164</f>
        <v>22484904</v>
      </c>
      <c r="H51" s="142">
        <f>'Kostimi i Planit të Veprimit'!AO164</f>
        <v>0</v>
      </c>
      <c r="I51" s="206">
        <f t="shared" si="48"/>
        <v>22484904</v>
      </c>
      <c r="J51" s="155">
        <f>'Kostimi i Planit të Veprimit'!AQ164</f>
        <v>1058702.3999999999</v>
      </c>
      <c r="K51" s="142">
        <f>'Kostimi i Planit të Veprimit'!AR164</f>
        <v>0</v>
      </c>
      <c r="L51" s="143">
        <f t="shared" si="49"/>
        <v>1058702.3999999999</v>
      </c>
      <c r="M51" s="205">
        <f>'Kostimi i Planit të Veprimit'!AT164</f>
        <v>0</v>
      </c>
      <c r="N51" s="141">
        <f>'Kostimi i Planit të Veprimit'!AU164</f>
        <v>0</v>
      </c>
      <c r="O51" s="142">
        <f t="shared" si="50"/>
        <v>0</v>
      </c>
      <c r="P51" s="155">
        <f>'Kostimi i Planit të Veprimit'!AX164</f>
        <v>705801.60000000009</v>
      </c>
      <c r="Q51" s="142">
        <f>'Kostimi i Planit të Veprimit'!AY164</f>
        <v>0</v>
      </c>
      <c r="R51" s="155">
        <f t="shared" si="51"/>
        <v>705801.60000000009</v>
      </c>
      <c r="S51" s="145">
        <f>'Kostimi i Planit të Veprimit'!BA164</f>
        <v>-20720400</v>
      </c>
      <c r="T51" s="140">
        <f>I51/125</f>
        <v>179879.23199999999</v>
      </c>
      <c r="U51" s="22" t="s">
        <v>3</v>
      </c>
      <c r="V51" s="24"/>
      <c r="W51" s="24"/>
    </row>
    <row r="52" spans="2:23" s="21" customFormat="1" ht="77.400000000000006" customHeight="1">
      <c r="B52" s="252" t="s">
        <v>294</v>
      </c>
      <c r="C52" s="78" t="s">
        <v>306</v>
      </c>
      <c r="D52" s="201" t="s">
        <v>352</v>
      </c>
      <c r="E52" s="81">
        <v>2021</v>
      </c>
      <c r="F52" s="202">
        <v>2030</v>
      </c>
      <c r="G52" s="141">
        <f>'Kostimi i Planit të Veprimit'!AN168</f>
        <v>115340906.39999998</v>
      </c>
      <c r="H52" s="142">
        <f>'Kostimi i Planit të Veprimit'!AO168</f>
        <v>0</v>
      </c>
      <c r="I52" s="206">
        <f t="shared" si="48"/>
        <v>115340906.39999998</v>
      </c>
      <c r="J52" s="155">
        <f>'Kostimi i Planit të Veprimit'!AQ168</f>
        <v>37407484.799999997</v>
      </c>
      <c r="K52" s="142">
        <f>'Kostimi i Planit të Veprimit'!AR168</f>
        <v>0</v>
      </c>
      <c r="L52" s="143">
        <f t="shared" ref="L52" si="55">SUM(J52:K52)</f>
        <v>37407484.799999997</v>
      </c>
      <c r="M52" s="205">
        <f>'Kostimi i Planit të Veprimit'!AT168</f>
        <v>24292500</v>
      </c>
      <c r="N52" s="141">
        <f>'Kostimi i Planit të Veprimit'!AU168</f>
        <v>0</v>
      </c>
      <c r="O52" s="142">
        <f t="shared" ref="O52" si="56">SUM(M52:N52)</f>
        <v>24292500</v>
      </c>
      <c r="P52" s="155">
        <f>'Kostimi i Planit të Veprimit'!AX168</f>
        <v>53640921.600000001</v>
      </c>
      <c r="Q52" s="142">
        <f>'Kostimi i Planit të Veprimit'!AY168</f>
        <v>0</v>
      </c>
      <c r="R52" s="155">
        <f t="shared" ref="R52" si="57">SUM(P52:Q52)</f>
        <v>53640921.600000001</v>
      </c>
      <c r="S52" s="145">
        <f>'Kostimi i Planit të Veprimit'!BA168</f>
        <v>0</v>
      </c>
      <c r="T52" s="140">
        <f>I52/125</f>
        <v>922727.25119999982</v>
      </c>
      <c r="U52" s="22" t="s">
        <v>3</v>
      </c>
      <c r="V52" s="24"/>
      <c r="W52" s="24"/>
    </row>
    <row r="53" spans="2:23" s="21" customFormat="1" ht="55.2" customHeight="1" thickBot="1">
      <c r="B53" s="253" t="s">
        <v>295</v>
      </c>
      <c r="C53" s="78" t="s">
        <v>306</v>
      </c>
      <c r="D53" s="183" t="s">
        <v>387</v>
      </c>
      <c r="E53" s="184">
        <v>2021</v>
      </c>
      <c r="F53" s="185">
        <v>2023</v>
      </c>
      <c r="G53" s="189">
        <f>'Kostimi i Planit të Veprimit'!AN172</f>
        <v>30191071</v>
      </c>
      <c r="H53" s="186">
        <f>'Kostimi i Planit të Veprimit'!AO172</f>
        <v>0</v>
      </c>
      <c r="I53" s="209">
        <f t="shared" si="48"/>
        <v>30191071</v>
      </c>
      <c r="J53" s="187">
        <f>'Kostimi i Planit të Veprimit'!AQ172</f>
        <v>16082271</v>
      </c>
      <c r="K53" s="186">
        <f>'Kostimi i Planit të Veprimit'!AR172</f>
        <v>0</v>
      </c>
      <c r="L53" s="188">
        <f t="shared" ref="L53" si="58">SUM(J53:K53)</f>
        <v>16082271</v>
      </c>
      <c r="M53" s="203">
        <f>'Kostimi i Planit të Veprimit'!AT172</f>
        <v>7850000</v>
      </c>
      <c r="N53" s="189">
        <f>'Kostimi i Planit të Veprimit'!AU172</f>
        <v>0</v>
      </c>
      <c r="O53" s="186">
        <f t="shared" ref="O53" si="59">SUM(M53:N53)</f>
        <v>7850000</v>
      </c>
      <c r="P53" s="187">
        <f>'Kostimi i Planit të Veprimit'!AX172</f>
        <v>0</v>
      </c>
      <c r="Q53" s="186">
        <f>'Kostimi i Planit të Veprimit'!AY172</f>
        <v>0</v>
      </c>
      <c r="R53" s="187">
        <f t="shared" ref="R53" si="60">SUM(P53:Q53)</f>
        <v>0</v>
      </c>
      <c r="S53" s="190">
        <f>'Kostimi i Planit të Veprimit'!BA172</f>
        <v>-6258800</v>
      </c>
      <c r="T53" s="191">
        <f>I53/125</f>
        <v>241528.568</v>
      </c>
      <c r="U53" s="22" t="s">
        <v>3</v>
      </c>
      <c r="V53" s="24"/>
      <c r="W53" s="24"/>
    </row>
    <row r="54" spans="2:23" s="21" customFormat="1" ht="31.8" thickBot="1">
      <c r="B54" s="83" t="s">
        <v>299</v>
      </c>
      <c r="C54" s="70"/>
      <c r="D54" s="69"/>
      <c r="E54" s="67"/>
      <c r="F54" s="68"/>
      <c r="G54" s="129">
        <f>SUM(G49:G53)</f>
        <v>4025240328.5000005</v>
      </c>
      <c r="H54" s="128">
        <f t="shared" ref="H54:J54" si="61">SUM(H49:H53)</f>
        <v>2225337400</v>
      </c>
      <c r="I54" s="207">
        <f t="shared" si="61"/>
        <v>6250577728.5</v>
      </c>
      <c r="J54" s="129">
        <f t="shared" si="61"/>
        <v>248076349.04000002</v>
      </c>
      <c r="K54" s="128">
        <f t="shared" ref="K54" si="62">SUM(K49:K53)</f>
        <v>78333333</v>
      </c>
      <c r="L54" s="207">
        <f>SUM(L49:L53)</f>
        <v>326409682.04000002</v>
      </c>
      <c r="M54" s="163">
        <f>SUM(M49:M53)</f>
        <v>127050662</v>
      </c>
      <c r="N54" s="129">
        <f t="shared" ref="N54:O54" si="63">SUM(N49:N53)</f>
        <v>471650001</v>
      </c>
      <c r="O54" s="128">
        <f t="shared" si="63"/>
        <v>598700663</v>
      </c>
      <c r="P54" s="157">
        <f t="shared" ref="P54" si="64">SUM(P49:P53)</f>
        <v>403549079.70000005</v>
      </c>
      <c r="Q54" s="128">
        <f t="shared" ref="Q54" si="65">SUM(Q49:Q53)</f>
        <v>0</v>
      </c>
      <c r="R54" s="207">
        <f t="shared" ref="R54" si="66">SUM(R49:R53)</f>
        <v>403549079.70000005</v>
      </c>
      <c r="S54" s="163">
        <f t="shared" ref="S54" si="67">SUM(S49:S53)</f>
        <v>-4921918303.7600002</v>
      </c>
      <c r="T54" s="163">
        <f t="shared" ref="T54" si="68">SUM(T49:T53)</f>
        <v>50004621.828000002</v>
      </c>
      <c r="U54" s="2">
        <v>0</v>
      </c>
      <c r="V54" s="24"/>
      <c r="W54" s="24"/>
    </row>
    <row r="55" spans="2:23" ht="24" thickBot="1">
      <c r="B55" s="25" t="s">
        <v>42</v>
      </c>
      <c r="C55" s="4"/>
      <c r="D55" s="4"/>
      <c r="E55" s="4"/>
      <c r="F55" s="4"/>
      <c r="G55" s="208">
        <f t="shared" ref="G55" si="69">G11+G25+G33+G44</f>
        <v>476557706336.08051</v>
      </c>
      <c r="H55" s="211">
        <f t="shared" ref="H55:R55" si="70">H11+H25+H33+H44+H54</f>
        <v>15820121984.813009</v>
      </c>
      <c r="I55" s="210">
        <f t="shared" si="70"/>
        <v>496403068649.39349</v>
      </c>
      <c r="J55" s="208">
        <f t="shared" si="70"/>
        <v>161401157602.38574</v>
      </c>
      <c r="K55" s="211">
        <f t="shared" si="70"/>
        <v>5834589900</v>
      </c>
      <c r="L55" s="210">
        <f t="shared" si="70"/>
        <v>167235747502.38574</v>
      </c>
      <c r="M55" s="164">
        <f t="shared" si="70"/>
        <v>2194829279</v>
      </c>
      <c r="N55" s="208">
        <f t="shared" si="70"/>
        <v>2294321351</v>
      </c>
      <c r="O55" s="211">
        <f t="shared" si="70"/>
        <v>4489150630</v>
      </c>
      <c r="P55" s="212">
        <f t="shared" si="70"/>
        <v>298566273805.27429</v>
      </c>
      <c r="Q55" s="211">
        <f t="shared" si="70"/>
        <v>228051000</v>
      </c>
      <c r="R55" s="210">
        <f t="shared" si="70"/>
        <v>298794324805.27429</v>
      </c>
      <c r="S55" s="164">
        <f>S11+S25+S33+S44+S54</f>
        <v>-25883845711.733498</v>
      </c>
      <c r="T55" s="164">
        <f>T11+T25+T33+T44+T54</f>
        <v>3971224549.1951485</v>
      </c>
      <c r="U55" s="23" t="e">
        <f>#REF!+U25+U33</f>
        <v>#REF!</v>
      </c>
      <c r="V55" s="5">
        <f>SUM(G55:I55)</f>
        <v>988780896970.28699</v>
      </c>
    </row>
    <row r="58" spans="2:23" s="26" customFormat="1" ht="43.5" customHeight="1">
      <c r="G58" s="165"/>
      <c r="H58" s="165"/>
      <c r="I58" s="165"/>
      <c r="J58" s="166"/>
      <c r="K58" s="166" t="s">
        <v>15</v>
      </c>
      <c r="L58" s="166" t="s">
        <v>16</v>
      </c>
      <c r="M58" s="166" t="s">
        <v>51</v>
      </c>
      <c r="N58" s="167" t="s">
        <v>52</v>
      </c>
      <c r="O58" s="165"/>
      <c r="P58" s="166" t="s">
        <v>51</v>
      </c>
      <c r="Q58" s="167" t="s">
        <v>52</v>
      </c>
      <c r="R58" s="165"/>
      <c r="S58" s="165"/>
      <c r="T58" s="165"/>
      <c r="V58" s="27"/>
      <c r="W58" s="27"/>
    </row>
    <row r="59" spans="2:23" s="26" customFormat="1" ht="45" customHeight="1">
      <c r="G59" s="168" t="s">
        <v>49</v>
      </c>
      <c r="H59" s="169">
        <f>I55</f>
        <v>496403068649.39349</v>
      </c>
      <c r="I59" s="179" t="s">
        <v>52</v>
      </c>
      <c r="J59" s="166" t="s">
        <v>12</v>
      </c>
      <c r="K59" s="166">
        <f>G11</f>
        <v>44530628308.445236</v>
      </c>
      <c r="L59" s="166">
        <f>H11</f>
        <v>2456971967.4796748</v>
      </c>
      <c r="M59" s="166">
        <f>K59+L59</f>
        <v>46987600275.924911</v>
      </c>
      <c r="N59" s="181">
        <f>M59/H59</f>
        <v>9.4656143854565833E-2</v>
      </c>
      <c r="O59" s="165"/>
      <c r="P59" s="166">
        <f>N59+O59</f>
        <v>9.4656143854565833E-2</v>
      </c>
      <c r="Q59" s="181">
        <f>P59/K59</f>
        <v>2.1256413271091056E-12</v>
      </c>
      <c r="R59" s="165"/>
      <c r="S59" s="165"/>
      <c r="T59" s="165"/>
      <c r="V59" s="27"/>
      <c r="W59" s="27"/>
    </row>
    <row r="60" spans="2:23" s="26" customFormat="1" ht="46.5" customHeight="1">
      <c r="G60" s="168" t="s">
        <v>296</v>
      </c>
      <c r="H60" s="169">
        <f>L55</f>
        <v>167235747502.38574</v>
      </c>
      <c r="I60" s="180">
        <f>H60/H59</f>
        <v>0.3368950718967117</v>
      </c>
      <c r="J60" s="166" t="s">
        <v>13</v>
      </c>
      <c r="K60" s="166">
        <f>G25</f>
        <v>137991092599.83719</v>
      </c>
      <c r="L60" s="166">
        <f>H25</f>
        <v>69000000</v>
      </c>
      <c r="M60" s="166">
        <f t="shared" ref="M60:M62" si="71">K60+L60</f>
        <v>138060092599.83719</v>
      </c>
      <c r="N60" s="181">
        <f>M60/H59</f>
        <v>0.27812094912198904</v>
      </c>
      <c r="O60" s="165"/>
      <c r="P60" s="166">
        <f>N60+O60</f>
        <v>0.27812094912198904</v>
      </c>
      <c r="Q60" s="181">
        <f>P60/K59</f>
        <v>6.2456102616733879E-12</v>
      </c>
      <c r="R60" s="165"/>
      <c r="S60" s="165"/>
      <c r="T60" s="165"/>
      <c r="V60" s="27"/>
      <c r="W60" s="27"/>
    </row>
    <row r="61" spans="2:23" s="26" customFormat="1" ht="45.75" customHeight="1">
      <c r="G61" s="168" t="s">
        <v>50</v>
      </c>
      <c r="H61" s="169">
        <f>O55</f>
        <v>4489150630</v>
      </c>
      <c r="I61" s="180">
        <f>H61/H59</f>
        <v>9.0433579353447948E-3</v>
      </c>
      <c r="J61" s="166" t="s">
        <v>14</v>
      </c>
      <c r="K61" s="166">
        <f>G33</f>
        <v>269113194911.44</v>
      </c>
      <c r="L61" s="166">
        <f>H33</f>
        <v>9402205367.333334</v>
      </c>
      <c r="M61" s="166">
        <f t="shared" si="71"/>
        <v>278515400278.77332</v>
      </c>
      <c r="N61" s="181">
        <f>M61/H59</f>
        <v>0.56106703980810213</v>
      </c>
      <c r="O61" s="165"/>
      <c r="P61" s="166">
        <f>N61+O61</f>
        <v>0.56106703980810213</v>
      </c>
      <c r="Q61" s="181">
        <f>P61/K59</f>
        <v>1.2599576092253245E-11</v>
      </c>
      <c r="R61" s="165"/>
      <c r="S61" s="165"/>
      <c r="T61" s="165"/>
      <c r="V61" s="27"/>
      <c r="W61" s="27"/>
    </row>
    <row r="62" spans="2:23" s="26" customFormat="1" ht="43.5" customHeight="1">
      <c r="G62" s="170" t="s">
        <v>302</v>
      </c>
      <c r="H62" s="171">
        <f>R55</f>
        <v>298794324805.27429</v>
      </c>
      <c r="I62" s="180">
        <f>H62/H59</f>
        <v>0.60191877060355348</v>
      </c>
      <c r="J62" s="166" t="s">
        <v>92</v>
      </c>
      <c r="K62" s="166">
        <f>G44</f>
        <v>24922790516.358097</v>
      </c>
      <c r="L62" s="166">
        <f>H44</f>
        <v>1666607250</v>
      </c>
      <c r="M62" s="166">
        <f t="shared" si="71"/>
        <v>26589397766.358097</v>
      </c>
      <c r="N62" s="181">
        <f>M62/H59</f>
        <v>5.3564128518991949E-2</v>
      </c>
      <c r="O62" s="172"/>
      <c r="P62" s="166">
        <f>N62+O62</f>
        <v>5.3564128518991949E-2</v>
      </c>
      <c r="Q62" s="181">
        <f>P62/K59</f>
        <v>1.2028603806794594E-12</v>
      </c>
      <c r="R62" s="172"/>
      <c r="S62" s="172"/>
      <c r="T62" s="172"/>
    </row>
    <row r="63" spans="2:23" ht="31.2">
      <c r="G63" s="168" t="s">
        <v>297</v>
      </c>
      <c r="H63" s="169">
        <f>-S55</f>
        <v>25883845711.733498</v>
      </c>
      <c r="I63" s="180">
        <f>H63/H59</f>
        <v>5.2142799564390087E-2</v>
      </c>
      <c r="J63" s="166" t="s">
        <v>241</v>
      </c>
      <c r="K63" s="166">
        <f>G54</f>
        <v>4025240328.5000005</v>
      </c>
      <c r="L63" s="166">
        <f>H54</f>
        <v>2225337400</v>
      </c>
      <c r="M63" s="166">
        <f t="shared" ref="M63" si="72">K63+L63</f>
        <v>6250577728.5</v>
      </c>
      <c r="N63" s="181">
        <f>M63/H59</f>
        <v>1.25917386963511E-2</v>
      </c>
      <c r="O63" s="173"/>
      <c r="P63" s="166">
        <f>N63+O63</f>
        <v>1.25917386963511E-2</v>
      </c>
      <c r="Q63" s="181">
        <f>P63/K59</f>
        <v>2.8276579906156583E-13</v>
      </c>
      <c r="R63" s="173"/>
      <c r="S63" s="173"/>
      <c r="T63" s="173"/>
      <c r="V63"/>
      <c r="W63"/>
    </row>
    <row r="64" spans="2:23" ht="31.5" customHeight="1">
      <c r="I64" s="165"/>
    </row>
    <row r="65" spans="7:23" s="26" customFormat="1" ht="39" customHeight="1">
      <c r="G65" s="174"/>
      <c r="H65" s="174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V65" s="27"/>
      <c r="W65" s="27"/>
    </row>
    <row r="66" spans="7:23" s="26" customFormat="1" ht="39" customHeight="1">
      <c r="G66" s="175" t="s">
        <v>9</v>
      </c>
      <c r="H66" s="175">
        <f>G55</f>
        <v>476557706336.08051</v>
      </c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V66" s="27"/>
      <c r="W66" s="27"/>
    </row>
    <row r="67" spans="7:23" s="26" customFormat="1" ht="39" customHeight="1">
      <c r="G67" s="175" t="s">
        <v>10</v>
      </c>
      <c r="H67" s="175">
        <f>H55</f>
        <v>15820121984.813009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V67" s="27"/>
      <c r="W67" s="27"/>
    </row>
    <row r="68" spans="7:23" ht="31.5" customHeight="1">
      <c r="G68" s="175" t="s">
        <v>11</v>
      </c>
      <c r="H68" s="175">
        <f>I55</f>
        <v>496403068649.39349</v>
      </c>
    </row>
    <row r="69" spans="7:23" ht="31.5" customHeight="1"/>
    <row r="70" spans="7:23" ht="31.5" customHeight="1">
      <c r="H70" s="176"/>
    </row>
  </sheetData>
  <mergeCells count="75">
    <mergeCell ref="S46:S47"/>
    <mergeCell ref="T46:T47"/>
    <mergeCell ref="B35:B37"/>
    <mergeCell ref="C35:D35"/>
    <mergeCell ref="E35:F35"/>
    <mergeCell ref="J35:R35"/>
    <mergeCell ref="S35:S36"/>
    <mergeCell ref="M36:O36"/>
    <mergeCell ref="C47:C48"/>
    <mergeCell ref="D47:D48"/>
    <mergeCell ref="E47:E48"/>
    <mergeCell ref="C36:C37"/>
    <mergeCell ref="D36:D37"/>
    <mergeCell ref="E36:E37"/>
    <mergeCell ref="F36:F37"/>
    <mergeCell ref="J36:L36"/>
    <mergeCell ref="E46:F46"/>
    <mergeCell ref="G46:I47"/>
    <mergeCell ref="E2:F2"/>
    <mergeCell ref="B1:T1"/>
    <mergeCell ref="C2:D2"/>
    <mergeCell ref="S2:S3"/>
    <mergeCell ref="J3:L3"/>
    <mergeCell ref="M3:O3"/>
    <mergeCell ref="G2:I3"/>
    <mergeCell ref="B2:B4"/>
    <mergeCell ref="T2:T3"/>
    <mergeCell ref="C3:C4"/>
    <mergeCell ref="D3:D4"/>
    <mergeCell ref="E3:E4"/>
    <mergeCell ref="F3:F4"/>
    <mergeCell ref="J2:R2"/>
    <mergeCell ref="P3:R3"/>
    <mergeCell ref="G35:I36"/>
    <mergeCell ref="B34:T34"/>
    <mergeCell ref="B13:B15"/>
    <mergeCell ref="T13:T14"/>
    <mergeCell ref="C14:C15"/>
    <mergeCell ref="D14:D15"/>
    <mergeCell ref="E14:E15"/>
    <mergeCell ref="F14:F15"/>
    <mergeCell ref="C13:D13"/>
    <mergeCell ref="E13:F13"/>
    <mergeCell ref="S13:S14"/>
    <mergeCell ref="J14:L14"/>
    <mergeCell ref="M14:O14"/>
    <mergeCell ref="G13:I14"/>
    <mergeCell ref="P14:R14"/>
    <mergeCell ref="T35:T36"/>
    <mergeCell ref="B26:T26"/>
    <mergeCell ref="C27:D27"/>
    <mergeCell ref="E27:F27"/>
    <mergeCell ref="S27:S28"/>
    <mergeCell ref="B27:B29"/>
    <mergeCell ref="T27:T28"/>
    <mergeCell ref="C28:C29"/>
    <mergeCell ref="D28:D29"/>
    <mergeCell ref="E28:E29"/>
    <mergeCell ref="F28:F29"/>
    <mergeCell ref="B12:T12"/>
    <mergeCell ref="G27:I28"/>
    <mergeCell ref="F47:F48"/>
    <mergeCell ref="J47:L47"/>
    <mergeCell ref="M47:O47"/>
    <mergeCell ref="P47:R47"/>
    <mergeCell ref="J13:R13"/>
    <mergeCell ref="J28:L28"/>
    <mergeCell ref="M28:O28"/>
    <mergeCell ref="J27:R27"/>
    <mergeCell ref="J46:R46"/>
    <mergeCell ref="B45:T45"/>
    <mergeCell ref="B46:B48"/>
    <mergeCell ref="C46:D46"/>
    <mergeCell ref="P28:R28"/>
    <mergeCell ref="P36:R3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9"/>
  <sheetViews>
    <sheetView workbookViewId="0">
      <selection activeCell="D31" sqref="D31"/>
    </sheetView>
  </sheetViews>
  <sheetFormatPr defaultRowHeight="14.4"/>
  <cols>
    <col min="1" max="1" width="39.88671875" customWidth="1"/>
    <col min="2" max="2" width="14.88671875" customWidth="1"/>
    <col min="3" max="3" width="15.109375" customWidth="1"/>
    <col min="4" max="4" width="17.88671875" customWidth="1"/>
    <col min="5" max="5" width="15.109375" style="21" customWidth="1"/>
    <col min="6" max="6" width="16.6640625" customWidth="1"/>
    <col min="7" max="7" width="27.109375" customWidth="1"/>
  </cols>
  <sheetData>
    <row r="1" spans="1:7" ht="15" thickBot="1">
      <c r="A1" s="371" t="s">
        <v>44</v>
      </c>
      <c r="B1" s="371"/>
      <c r="C1" s="371"/>
      <c r="D1" s="371"/>
      <c r="E1" s="371"/>
      <c r="F1" s="371"/>
    </row>
    <row r="2" spans="1:7">
      <c r="A2" s="374" t="s">
        <v>43</v>
      </c>
      <c r="B2" s="377" t="s">
        <v>45</v>
      </c>
      <c r="C2" s="28" t="s">
        <v>46</v>
      </c>
      <c r="D2" s="28" t="s">
        <v>47</v>
      </c>
      <c r="E2" s="64" t="s">
        <v>93</v>
      </c>
      <c r="F2" s="15" t="s">
        <v>48</v>
      </c>
    </row>
    <row r="3" spans="1:7">
      <c r="A3" s="375"/>
      <c r="B3" s="378"/>
      <c r="C3" s="177" t="s">
        <v>242</v>
      </c>
      <c r="D3" s="177" t="s">
        <v>296</v>
      </c>
      <c r="E3" s="65" t="s">
        <v>94</v>
      </c>
      <c r="F3" s="16" t="s">
        <v>242</v>
      </c>
    </row>
    <row r="4" spans="1:7" ht="24.6" thickBot="1">
      <c r="A4" s="376"/>
      <c r="B4" s="379"/>
      <c r="C4" s="6"/>
      <c r="D4" s="29" t="s">
        <v>17</v>
      </c>
      <c r="E4" s="178" t="s">
        <v>390</v>
      </c>
      <c r="F4" s="17"/>
    </row>
    <row r="5" spans="1:7" ht="15" thickBot="1">
      <c r="A5" s="380" t="s">
        <v>95</v>
      </c>
      <c r="B5" s="7" t="s">
        <v>4</v>
      </c>
      <c r="C5" s="8">
        <f>'Totali i Qëllimit të Politikav '!G11</f>
        <v>44530628308.445236</v>
      </c>
      <c r="D5" s="8">
        <f>'Totali i Qëllimit të Politikav '!J11+'Totali i Qëllimit të Politikav '!M11</f>
        <v>18424317137.058094</v>
      </c>
      <c r="E5" s="8">
        <f>'Totali i Qëllimit të Politikav '!P11</f>
        <v>24096781351.137138</v>
      </c>
      <c r="F5" s="372">
        <f>(C5+C6)-(D5+D6)-(E5+E6)</f>
        <v>4286423787.7296791</v>
      </c>
      <c r="G5" s="13"/>
    </row>
    <row r="6" spans="1:7" ht="15" thickBot="1">
      <c r="A6" s="381"/>
      <c r="B6" s="9" t="s">
        <v>5</v>
      </c>
      <c r="C6" s="10">
        <f>'Totali i Qëllimit të Politikav '!H11</f>
        <v>2456971967.4796748</v>
      </c>
      <c r="D6" s="86">
        <f>'Totali i Qëllimit të Politikav '!K11+'Totali i Qëllimit të Politikav '!N11</f>
        <v>176352000</v>
      </c>
      <c r="E6" s="86">
        <f>'Totali i Qëllimit të Politikav '!Q11</f>
        <v>3726000</v>
      </c>
      <c r="F6" s="373"/>
      <c r="G6" s="13"/>
    </row>
    <row r="7" spans="1:7" ht="15" thickBot="1">
      <c r="A7" s="382" t="s">
        <v>131</v>
      </c>
      <c r="B7" s="7" t="s">
        <v>4</v>
      </c>
      <c r="C7" s="8">
        <f>'Totali i Qëllimit të Politikav '!G25</f>
        <v>137991092599.83719</v>
      </c>
      <c r="D7" s="8">
        <f>'Totali i Qëllimit të Politikav '!J25+'Totali i Qëllimit të Politikav '!M25</f>
        <v>46654656110</v>
      </c>
      <c r="E7" s="8">
        <f>'Totali i Qëllimit të Politikav '!P25</f>
        <v>89388430280</v>
      </c>
      <c r="F7" s="372">
        <f>(C7+C8)-(D7+D8)-(E7+E8)</f>
        <v>2017006209.8371887</v>
      </c>
      <c r="G7" s="13"/>
    </row>
    <row r="8" spans="1:7" ht="15" thickBot="1">
      <c r="A8" s="381"/>
      <c r="B8" s="9" t="s">
        <v>5</v>
      </c>
      <c r="C8" s="10">
        <f>'Totali i Qëllimit të Politikav '!H25</f>
        <v>69000000</v>
      </c>
      <c r="D8" s="9">
        <f>'Totali i Qëllimit të Politikav '!K25+'Totali i Qëllimit të Politikav '!N25</f>
        <v>0</v>
      </c>
      <c r="E8" s="86">
        <f>'Totali i Qëllimit të Politikav '!Q25</f>
        <v>0</v>
      </c>
      <c r="F8" s="373"/>
      <c r="G8" s="12"/>
    </row>
    <row r="9" spans="1:7" ht="15" thickBot="1">
      <c r="A9" s="382" t="s">
        <v>172</v>
      </c>
      <c r="B9" s="7" t="s">
        <v>4</v>
      </c>
      <c r="C9" s="8">
        <f>'Totali i Qëllimit të Politikav '!G33</f>
        <v>269113194911.44</v>
      </c>
      <c r="D9" s="8">
        <f>'Totali i Qëllimit të Politikav '!J33+'Totali i Qëllimit të Politikav '!M33</f>
        <v>88738227938.466675</v>
      </c>
      <c r="E9" s="8">
        <f>'Totali i Qëllimit të Politikav '!P33</f>
        <v>169202951662.89999</v>
      </c>
      <c r="F9" s="372">
        <f>(C9+C10)-(D9+D10)-(E9+E10)</f>
        <v>14560236760.406647</v>
      </c>
      <c r="G9" s="14"/>
    </row>
    <row r="10" spans="1:7" ht="15" thickBot="1">
      <c r="A10" s="381"/>
      <c r="B10" s="9" t="s">
        <v>5</v>
      </c>
      <c r="C10" s="10">
        <f>'Totali i Qëllimit të Politikav '!H33</f>
        <v>9402205367.333334</v>
      </c>
      <c r="D10" s="86">
        <f>'Totali i Qëllimit të Politikav '!K33+'Totali i Qëllimit të Politikav '!N33</f>
        <v>6013983917</v>
      </c>
      <c r="E10" s="86">
        <f>'Totali i Qëllimit të Politikav '!Q33</f>
        <v>0</v>
      </c>
      <c r="F10" s="373"/>
    </row>
    <row r="11" spans="1:7" s="21" customFormat="1" ht="15" thickBot="1">
      <c r="A11" s="382" t="s">
        <v>188</v>
      </c>
      <c r="B11" s="7" t="s">
        <v>4</v>
      </c>
      <c r="C11" s="8">
        <f>'Totali i Qëllimit të Politikav '!G44</f>
        <v>24922790516.358097</v>
      </c>
      <c r="D11" s="8">
        <f>'Totali i Qëllimit të Politikav '!J44+'Totali i Qëllimit të Politikav '!M44</f>
        <v>9403658684.8209534</v>
      </c>
      <c r="E11" s="8">
        <f>'Totali i Qëllimit të Politikav '!P44</f>
        <v>15474561431.537142</v>
      </c>
      <c r="F11" s="372">
        <f>(C11+C12)-(D11+D12)-(E11+E12)</f>
        <v>98260650.000001907</v>
      </c>
    </row>
    <row r="12" spans="1:7" s="21" customFormat="1" ht="15" thickBot="1">
      <c r="A12" s="381"/>
      <c r="B12" s="9" t="s">
        <v>5</v>
      </c>
      <c r="C12" s="10">
        <f>'Totali i Qëllimit të Politikav '!H44</f>
        <v>1666607250</v>
      </c>
      <c r="D12" s="86">
        <f>'Totali i Qëllimit të Politikav '!K44+'Totali i Qëllimit të Politikav '!N44</f>
        <v>1388592000</v>
      </c>
      <c r="E12" s="86">
        <f>'Totali i Qëllimit të Politikav '!Q44</f>
        <v>224325000</v>
      </c>
      <c r="F12" s="373"/>
    </row>
    <row r="13" spans="1:7" s="21" customFormat="1" ht="15" thickBot="1">
      <c r="A13" s="382" t="s">
        <v>298</v>
      </c>
      <c r="B13" s="7" t="s">
        <v>4</v>
      </c>
      <c r="C13" s="8">
        <f>'Totali i Qëllimit të Politikav '!G54</f>
        <v>4025240328.5000005</v>
      </c>
      <c r="D13" s="8">
        <f>'Totali i Qëllimit të Politikav '!J54+'Totali i Qëllimit të Politikav '!M54</f>
        <v>375127011.04000002</v>
      </c>
      <c r="E13" s="8">
        <f>'Totali i Qëllimit të Politikav '!P54</f>
        <v>403549079.70000005</v>
      </c>
      <c r="F13" s="372">
        <f>(C13+C14)-(D13+D14)-(E13+E14)</f>
        <v>4921918303.7600002</v>
      </c>
    </row>
    <row r="14" spans="1:7" s="21" customFormat="1" ht="15" thickBot="1">
      <c r="A14" s="381"/>
      <c r="B14" s="9" t="s">
        <v>5</v>
      </c>
      <c r="C14" s="10">
        <f>'Totali i Qëllimit të Politikav '!H54</f>
        <v>2225337400</v>
      </c>
      <c r="D14" s="10">
        <f>'Totali i Qëllimit të Politikav '!K54+'Totali i Qëllimit të Politikav '!N54</f>
        <v>549983334</v>
      </c>
      <c r="E14" s="86">
        <f>'Totali i Qëllimit të Politikav '!Q54</f>
        <v>0</v>
      </c>
      <c r="F14" s="373"/>
    </row>
    <row r="15" spans="1:7" ht="15" thickBot="1">
      <c r="A15" s="18" t="s">
        <v>18</v>
      </c>
      <c r="B15" s="11"/>
      <c r="C15" s="8">
        <f>SUM(C5:C14)</f>
        <v>496403068649.39349</v>
      </c>
      <c r="D15" s="8">
        <f t="shared" ref="D15:F15" si="0">SUM(D5:D14)</f>
        <v>171724898132.38574</v>
      </c>
      <c r="E15" s="8">
        <f t="shared" si="0"/>
        <v>298794324805.27429</v>
      </c>
      <c r="F15" s="8">
        <f t="shared" si="0"/>
        <v>25883845711.733521</v>
      </c>
    </row>
    <row r="16" spans="1:7">
      <c r="A16" s="19" t="s">
        <v>19</v>
      </c>
      <c r="B16" s="383"/>
      <c r="C16" s="385">
        <f>'Nevojat Kapitale'!C15/125</f>
        <v>3971224549.195148</v>
      </c>
      <c r="D16" s="385">
        <f t="shared" ref="D16:F16" si="1">D15/125</f>
        <v>1373799185.0590858</v>
      </c>
      <c r="E16" s="385">
        <f t="shared" si="1"/>
        <v>2390354598.4421945</v>
      </c>
      <c r="F16" s="385">
        <f t="shared" si="1"/>
        <v>207070765.69386816</v>
      </c>
    </row>
    <row r="17" spans="1:6" ht="15" thickBot="1">
      <c r="A17" s="20" t="s">
        <v>389</v>
      </c>
      <c r="B17" s="384"/>
      <c r="C17" s="386"/>
      <c r="D17" s="386"/>
      <c r="E17" s="386"/>
      <c r="F17" s="386"/>
    </row>
    <row r="19" spans="1:6">
      <c r="D19" s="5"/>
    </row>
  </sheetData>
  <mergeCells count="18">
    <mergeCell ref="A9:A10"/>
    <mergeCell ref="B16:B17"/>
    <mergeCell ref="C16:C17"/>
    <mergeCell ref="D16:D17"/>
    <mergeCell ref="F16:F17"/>
    <mergeCell ref="F9:F10"/>
    <mergeCell ref="A11:A12"/>
    <mergeCell ref="F11:F12"/>
    <mergeCell ref="E16:E17"/>
    <mergeCell ref="A13:A14"/>
    <mergeCell ref="F13:F14"/>
    <mergeCell ref="A1:F1"/>
    <mergeCell ref="F7:F8"/>
    <mergeCell ref="A2:A4"/>
    <mergeCell ref="B2:B4"/>
    <mergeCell ref="A5:A6"/>
    <mergeCell ref="F5:F6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8:B10"/>
  <sheetViews>
    <sheetView workbookViewId="0">
      <selection activeCell="N17" sqref="N17"/>
    </sheetView>
  </sheetViews>
  <sheetFormatPr defaultRowHeight="14.4"/>
  <cols>
    <col min="1" max="1" width="23" customWidth="1"/>
    <col min="2" max="2" width="18.33203125" customWidth="1"/>
    <col min="3" max="3" width="14.44140625" customWidth="1"/>
  </cols>
  <sheetData>
    <row r="8" spans="1:2">
      <c r="A8" s="21"/>
      <c r="B8" s="30"/>
    </row>
    <row r="9" spans="1:2">
      <c r="A9" s="21"/>
      <c r="B9" s="30"/>
    </row>
    <row r="10" spans="1:2">
      <c r="A10" s="21"/>
      <c r="B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Kostimi i Planit të Veprimit</vt:lpstr>
      <vt:lpstr>Totali i Qëllimit të Politikav </vt:lpstr>
      <vt:lpstr>Nevojat Kapitale</vt:lpstr>
      <vt:lpstr>Sheet1</vt:lpstr>
      <vt:lpstr>Grafiku i Kostove</vt:lpstr>
      <vt:lpstr>Grafiku-Ndarja e kostove</vt:lpstr>
      <vt:lpstr>Grafiku-Qëllimet e Politikave</vt:lpstr>
      <vt:lpstr>'Nevojat Kapitale'!_Hlk14952534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Arapi</dc:creator>
  <cp:lastModifiedBy>Albana</cp:lastModifiedBy>
  <cp:lastPrinted>2021-08-10T13:31:26Z</cp:lastPrinted>
  <dcterms:created xsi:type="dcterms:W3CDTF">2019-02-21T16:54:35Z</dcterms:created>
  <dcterms:modified xsi:type="dcterms:W3CDTF">2021-11-29T13:54:00Z</dcterms:modified>
</cp:coreProperties>
</file>